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92" windowWidth="15576" windowHeight="10740" activeTab="0"/>
  </bookViews>
  <sheets>
    <sheet name="data" sheetId="1" r:id="rId1"/>
  </sheets>
  <definedNames>
    <definedName name="_xlnm._FilterDatabase" localSheetId="0" hidden="1">'data'!$A$2:$K$2</definedName>
    <definedName name="_xlnm.Print_Titles" localSheetId="0">'data'!$2:$2</definedName>
  </definedNames>
  <calcPr fullCalcOnLoad="1"/>
</workbook>
</file>

<file path=xl/sharedStrings.xml><?xml version="1.0" encoding="utf-8"?>
<sst xmlns="http://schemas.openxmlformats.org/spreadsheetml/2006/main" count="147" uniqueCount="71">
  <si>
    <t/>
  </si>
  <si>
    <t>Наименование</t>
  </si>
  <si>
    <t>Рз</t>
  </si>
  <si>
    <t>Пр</t>
  </si>
  <si>
    <t>Общегосударственные вопросы</t>
  </si>
  <si>
    <t>01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</si>
  <si>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</si>
  <si>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</si>
  <si>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</si>
  <si>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</si>
  <si>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</si>
  <si>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Судебная система</t>
  </si>
  <si>
    <t>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</si>
  <si>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</si>
  <si>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</si>
  <si>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Обеспечение проведения выборов и референдумов</t>
  </si>
  <si>
    <t>07</t>
  </si>
  <si>
    <t>Резервные фонды</t>
  </si>
  <si>
    <t>11</t>
  </si>
  <si>
    <t>Другие общегосударственные вопросы</t>
  </si>
  <si>
    <t>13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</si>
  <si>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</si>
  <si>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</si>
  <si>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</si>
  <si>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</si>
  <si>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</si>
  <si>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10</t>
  </si>
  <si>
    <t>14</t>
  </si>
  <si>
    <t>Национальная экономика</t>
  </si>
  <si>
    <t>Общеэкономические вопросы</t>
  </si>
  <si>
    <t>Сельское хозяйство и рыболовство</t>
  </si>
  <si>
    <t>Транспорт</t>
  </si>
  <si>
    <t>08</t>
  </si>
  <si>
    <t>Дорожное хозяйство (дорожные фонды)</t>
  </si>
  <si>
    <t>Другие вопросы в области национальной экономики</t>
  </si>
  <si>
    <t>12</t>
  </si>
  <si>
    <t>Жилищно-коммунальное хозяйство</t>
  </si>
  <si>
    <t>Жилищное хозяйство</t>
  </si>
  <si>
    <t>Коммунальное хозяйство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</si>
  <si>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</si>
  <si>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</si>
  <si>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</si>
  <si>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</si>
  <si>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</si>
  <si>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</t>
  </si>
  <si>
    <t>Культура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</si>
  <si>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</si>
  <si>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</si>
  <si>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</si>
  <si>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</si>
  <si>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</si>
  <si>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</si>
  <si>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</si>
  <si>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Межбюджетные трансферты общего характера бюджетам субъектов Российской Федерации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</si>
  <si>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</si>
  <si>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</si>
  <si>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ИТОГО:</t>
  </si>
  <si>
    <t>-</t>
  </si>
  <si>
    <t>Темп к отчетному году</t>
  </si>
  <si>
    <t>Темп к ожидаемой оценке исполнения</t>
  </si>
  <si>
    <t>Дополнительное образование детей</t>
  </si>
  <si>
    <t>Сведения о расходах бюджета по разделам и подразделам классификации расходов</t>
  </si>
  <si>
    <t>2021 год (план)</t>
  </si>
  <si>
    <t>2022 год (план)</t>
  </si>
  <si>
    <t>Благоустройство</t>
  </si>
  <si>
    <t>Прикладные научные исследования в области жилищно-коммунального хозяйства</t>
  </si>
  <si>
    <t>2019 год (кассовое исполнение)</t>
  </si>
  <si>
    <t>2020 год (оценка исполнения)</t>
  </si>
  <si>
    <t>2023 год (план)</t>
  </si>
  <si>
    <t>Водное хозяйство</t>
  </si>
  <si>
    <t>Другие вопросы в области культуры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</si>
</sst>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#,##0.00&quot;р.&quot;"/>
  </numFmts>
  <fonts count="39">
    <font>
      <sz val="11"/>
      <color theme="1"/>
      <name val="Calibri"/>
      <family val="2"/>
    </font>
    <font>
      <sz val="11"/>
      <color indexed="59"/>
      <name val="Calibri"/>
      <family val="2"/>
    </font>
    <font>
      <sz val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b/>
      <sz val="11"/>
      <color indexed="59"/>
      <name val="Calibri"/>
      <family val="2"/>
    </font>
    <font>
      <b/>
      <sz val="11"/>
      <color indexed="9"/>
      <name val="Calibri"/>
      <family val="2"/>
    </font>
    <font>
      <b/>
      <sz val="18"/>
      <color indexed="57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165" fontId="3" fillId="0" borderId="10" xfId="0" applyNumberFormat="1" applyFont="1" applyFill="1" applyBorder="1" applyAlignment="1">
      <alignment horizontal="center" vertical="center" wrapText="1"/>
    </xf>
    <xf numFmtId="164" fontId="3" fillId="0" borderId="10" xfId="55" applyNumberFormat="1" applyFont="1" applyFill="1" applyBorder="1" applyAlignment="1">
      <alignment horizontal="center" vertical="center"/>
    </xf>
    <xf numFmtId="165" fontId="3" fillId="0" borderId="10" xfId="0" applyNumberFormat="1" applyFont="1" applyBorder="1" applyAlignment="1">
      <alignment horizontal="center" vertical="center"/>
    </xf>
    <xf numFmtId="164" fontId="3" fillId="0" borderId="10" xfId="55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165" fontId="4" fillId="0" borderId="10" xfId="0" applyNumberFormat="1" applyFont="1" applyFill="1" applyBorder="1" applyAlignment="1">
      <alignment horizontal="center" vertical="center" wrapText="1"/>
    </xf>
    <xf numFmtId="165" fontId="4" fillId="0" borderId="10" xfId="0" applyNumberFormat="1" applyFont="1" applyFill="1" applyBorder="1" applyAlignment="1">
      <alignment horizontal="center" vertical="center"/>
    </xf>
    <xf numFmtId="164" fontId="4" fillId="0" borderId="10" xfId="55" applyNumberFormat="1" applyFont="1" applyFill="1" applyBorder="1" applyAlignment="1">
      <alignment horizontal="center" vertical="center"/>
    </xf>
    <xf numFmtId="165" fontId="4" fillId="0" borderId="10" xfId="0" applyNumberFormat="1" applyFont="1" applyBorder="1" applyAlignment="1">
      <alignment horizontal="center" vertical="center"/>
    </xf>
    <xf numFmtId="164" fontId="4" fillId="0" borderId="10" xfId="55" applyNumberFormat="1" applyFont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 quotePrefix="1">
      <alignment horizontal="center" vertical="center" wrapText="1"/>
    </xf>
    <xf numFmtId="165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horizontal="center" vertical="center"/>
    </xf>
    <xf numFmtId="4" fontId="4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Adjacency">
      <a:dk1>
        <a:srgbClr val="2F2B20"/>
      </a:dk1>
      <a:lt1>
        <a:sysClr val="window" lastClr="FFFFFF"/>
      </a:lt1>
      <a:dk2>
        <a:srgbClr val="675E47"/>
      </a:dk2>
      <a:lt2>
        <a:srgbClr val="DFDCB7"/>
      </a:lt2>
      <a:accent1>
        <a:srgbClr val="A9A57C"/>
      </a:accent1>
      <a:accent2>
        <a:srgbClr val="9CBEBD"/>
      </a:accent2>
      <a:accent3>
        <a:srgbClr val="D2CB6C"/>
      </a:accent3>
      <a:accent4>
        <a:srgbClr val="95A39D"/>
      </a:accent4>
      <a:accent5>
        <a:srgbClr val="C89F5D"/>
      </a:accent5>
      <a:accent6>
        <a:srgbClr val="B1A089"/>
      </a:accent6>
      <a:hlink>
        <a:srgbClr val="D25814"/>
      </a:hlink>
      <a:folHlink>
        <a:srgbClr val="849A0A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K79"/>
  <sheetViews>
    <sheetView tabSelected="1" zoomScale="80" zoomScaleNormal="80" zoomScaleSheetLayoutView="100"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E42" sqref="E42"/>
    </sheetView>
  </sheetViews>
  <sheetFormatPr defaultColWidth="9.140625" defaultRowHeight="15"/>
  <cols>
    <col min="1" max="1" width="75.57421875" style="1" customWidth="1"/>
    <col min="2" max="2" width="5.7109375" style="1" customWidth="1"/>
    <col min="3" max="3" width="5.421875" style="1" customWidth="1"/>
    <col min="4" max="4" width="24.421875" style="21" customWidth="1"/>
    <col min="5" max="5" width="24.421875" style="22" customWidth="1"/>
    <col min="6" max="6" width="19.00390625" style="23" customWidth="1"/>
    <col min="7" max="7" width="24.421875" style="23" customWidth="1"/>
    <col min="8" max="8" width="19.00390625" style="23" customWidth="1"/>
    <col min="9" max="9" width="21.28125" style="23" customWidth="1"/>
    <col min="10" max="11" width="24.421875" style="23" customWidth="1"/>
    <col min="12" max="13" width="9.140625" style="1" customWidth="1"/>
    <col min="14" max="14" width="33.57421875" style="1" customWidth="1"/>
    <col min="15" max="16384" width="9.140625" style="1" customWidth="1"/>
  </cols>
  <sheetData>
    <row r="1" spans="1:11" ht="36.75" customHeight="1">
      <c r="A1" s="27" t="s">
        <v>61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ht="51.75" customHeight="1">
      <c r="A2" s="2" t="s">
        <v>1</v>
      </c>
      <c r="B2" s="2" t="s">
        <v>2</v>
      </c>
      <c r="C2" s="2" t="s">
        <v>3</v>
      </c>
      <c r="D2" s="25" t="s">
        <v>66</v>
      </c>
      <c r="E2" s="26" t="s">
        <v>67</v>
      </c>
      <c r="F2" s="3" t="s">
        <v>58</v>
      </c>
      <c r="G2" s="3" t="s">
        <v>62</v>
      </c>
      <c r="H2" s="3" t="s">
        <v>58</v>
      </c>
      <c r="I2" s="3" t="s">
        <v>59</v>
      </c>
      <c r="J2" s="3" t="s">
        <v>63</v>
      </c>
      <c r="K2" s="3" t="s">
        <v>68</v>
      </c>
    </row>
    <row r="3" spans="1:11" ht="30" customHeight="1">
      <c r="A3" s="4" t="s">
        <v>4</v>
      </c>
      <c r="B3" s="5" t="s">
        <v>5</v>
      </c>
      <c r="C3" s="5" t="s">
        <v>0</v>
      </c>
      <c r="D3" s="6">
        <f>SUM(D4:D10)</f>
        <v>30548226.320000004</v>
      </c>
      <c r="E3" s="6">
        <f>SUM(E4:E10)</f>
        <v>31199500</v>
      </c>
      <c r="F3" s="7">
        <f>E3/D3</f>
        <v>1.0213195251723537</v>
      </c>
      <c r="G3" s="8">
        <f>G4+G5+G6+G7+G8+G9+G10</f>
        <v>38044890</v>
      </c>
      <c r="H3" s="9">
        <f>G3/D3</f>
        <v>1.2454042209020795</v>
      </c>
      <c r="I3" s="9">
        <f>G3/E3</f>
        <v>1.2194070417795158</v>
      </c>
      <c r="J3" s="8">
        <f>SUM(J4:J10)</f>
        <v>41410990</v>
      </c>
      <c r="K3" s="8">
        <f>SUM(K4:K10)</f>
        <v>43763383</v>
      </c>
    </row>
    <row r="4" spans="1:11" ht="46.5">
      <c r="A4" s="10" t="s">
        <v>7</v>
      </c>
      <c r="B4" s="2" t="s">
        <v>5</v>
      </c>
      <c r="C4" s="2" t="s">
        <v>8</v>
      </c>
      <c r="D4" s="11">
        <v>466758.76</v>
      </c>
      <c r="E4" s="12">
        <v>400000</v>
      </c>
      <c r="F4" s="13">
        <f aca="true" t="shared" si="0" ref="F4:F45">E4/D4</f>
        <v>0.8569737394966085</v>
      </c>
      <c r="G4" s="14">
        <v>466420</v>
      </c>
      <c r="H4" s="15">
        <f aca="true" t="shared" si="1" ref="H4:H43">G4/D4</f>
        <v>0.9992742289400203</v>
      </c>
      <c r="I4" s="15">
        <f aca="true" t="shared" si="2" ref="I4:I43">G4/E4</f>
        <v>1.16605</v>
      </c>
      <c r="J4" s="14">
        <v>466420</v>
      </c>
      <c r="K4" s="14">
        <v>466420</v>
      </c>
    </row>
    <row r="5" spans="1:11" ht="46.5">
      <c r="A5" s="10" t="s">
        <v>9</v>
      </c>
      <c r="B5" s="2" t="s">
        <v>5</v>
      </c>
      <c r="C5" s="2" t="s">
        <v>10</v>
      </c>
      <c r="D5" s="11">
        <v>18228515.51</v>
      </c>
      <c r="E5" s="12">
        <v>19257500</v>
      </c>
      <c r="F5" s="13">
        <f t="shared" si="0"/>
        <v>1.0564491655634551</v>
      </c>
      <c r="G5" s="14">
        <v>23732314</v>
      </c>
      <c r="H5" s="15">
        <f t="shared" si="1"/>
        <v>1.3019334452649567</v>
      </c>
      <c r="I5" s="15">
        <f t="shared" si="2"/>
        <v>1.2323673374010127</v>
      </c>
      <c r="J5" s="14">
        <v>23732314</v>
      </c>
      <c r="K5" s="14">
        <v>23732314</v>
      </c>
    </row>
    <row r="6" spans="1:11" ht="15">
      <c r="A6" s="10" t="s">
        <v>11</v>
      </c>
      <c r="B6" s="2" t="s">
        <v>5</v>
      </c>
      <c r="C6" s="2" t="s">
        <v>12</v>
      </c>
      <c r="D6" s="11">
        <v>5980</v>
      </c>
      <c r="E6" s="12">
        <v>6000</v>
      </c>
      <c r="F6" s="13">
        <f t="shared" si="0"/>
        <v>1.0033444816053512</v>
      </c>
      <c r="G6" s="14">
        <v>10307</v>
      </c>
      <c r="H6" s="15">
        <f t="shared" si="1"/>
        <v>1.7235785953177258</v>
      </c>
      <c r="I6" s="15">
        <f t="shared" si="2"/>
        <v>1.7178333333333333</v>
      </c>
      <c r="J6" s="14">
        <v>72300</v>
      </c>
      <c r="K6" s="14">
        <v>4413</v>
      </c>
    </row>
    <row r="7" spans="1:11" ht="30.75">
      <c r="A7" s="10" t="s">
        <v>13</v>
      </c>
      <c r="B7" s="2" t="s">
        <v>5</v>
      </c>
      <c r="C7" s="2" t="s">
        <v>14</v>
      </c>
      <c r="D7" s="11">
        <v>5401862.78</v>
      </c>
      <c r="E7" s="12">
        <v>5063400</v>
      </c>
      <c r="F7" s="13">
        <f t="shared" si="0"/>
        <v>0.9373433214088418</v>
      </c>
      <c r="G7" s="14">
        <v>6082908</v>
      </c>
      <c r="H7" s="15">
        <f t="shared" si="1"/>
        <v>1.1260759941036487</v>
      </c>
      <c r="I7" s="15">
        <f t="shared" si="2"/>
        <v>1.2013485010072285</v>
      </c>
      <c r="J7" s="14">
        <v>6086208</v>
      </c>
      <c r="K7" s="14">
        <v>6089708</v>
      </c>
    </row>
    <row r="8" spans="1:11" ht="15">
      <c r="A8" s="10" t="s">
        <v>15</v>
      </c>
      <c r="B8" s="2" t="s">
        <v>5</v>
      </c>
      <c r="C8" s="2" t="s">
        <v>16</v>
      </c>
      <c r="D8" s="11">
        <v>160000</v>
      </c>
      <c r="E8" s="12">
        <v>160000</v>
      </c>
      <c r="F8" s="13">
        <f t="shared" si="0"/>
        <v>1</v>
      </c>
      <c r="G8" s="14">
        <v>0</v>
      </c>
      <c r="H8" s="15">
        <f t="shared" si="1"/>
        <v>0</v>
      </c>
      <c r="I8" s="15">
        <f t="shared" si="2"/>
        <v>0</v>
      </c>
      <c r="J8" s="14">
        <v>0</v>
      </c>
      <c r="K8" s="14">
        <v>0</v>
      </c>
    </row>
    <row r="9" spans="1:11" ht="15">
      <c r="A9" s="10" t="s">
        <v>17</v>
      </c>
      <c r="B9" s="2" t="s">
        <v>5</v>
      </c>
      <c r="C9" s="2" t="s">
        <v>18</v>
      </c>
      <c r="D9" s="11">
        <v>0</v>
      </c>
      <c r="E9" s="12">
        <v>0</v>
      </c>
      <c r="F9" s="13" t="s">
        <v>57</v>
      </c>
      <c r="G9" s="14">
        <v>100000</v>
      </c>
      <c r="H9" s="15" t="s">
        <v>57</v>
      </c>
      <c r="I9" s="15" t="s">
        <v>57</v>
      </c>
      <c r="J9" s="14">
        <v>100000</v>
      </c>
      <c r="K9" s="14">
        <v>100000</v>
      </c>
    </row>
    <row r="10" spans="1:11" ht="15">
      <c r="A10" s="10" t="s">
        <v>19</v>
      </c>
      <c r="B10" s="2" t="s">
        <v>5</v>
      </c>
      <c r="C10" s="2" t="s">
        <v>20</v>
      </c>
      <c r="D10" s="11">
        <v>6285109.27</v>
      </c>
      <c r="E10" s="12">
        <v>6312600</v>
      </c>
      <c r="F10" s="13">
        <f t="shared" si="0"/>
        <v>1.0043739462305323</v>
      </c>
      <c r="G10" s="14">
        <v>7652941</v>
      </c>
      <c r="H10" s="15">
        <f t="shared" si="1"/>
        <v>1.2176305408927284</v>
      </c>
      <c r="I10" s="15">
        <f t="shared" si="2"/>
        <v>1.2123278839147102</v>
      </c>
      <c r="J10" s="14">
        <v>10953748</v>
      </c>
      <c r="K10" s="14">
        <v>13370528</v>
      </c>
    </row>
    <row r="11" spans="1:11" ht="15">
      <c r="A11" s="4" t="s">
        <v>21</v>
      </c>
      <c r="B11" s="5" t="s">
        <v>6</v>
      </c>
      <c r="C11" s="5" t="s">
        <v>0</v>
      </c>
      <c r="D11" s="6">
        <f>D12</f>
        <v>594788</v>
      </c>
      <c r="E11" s="6">
        <f>E12</f>
        <v>594800</v>
      </c>
      <c r="F11" s="7">
        <f t="shared" si="0"/>
        <v>1.0000201752557214</v>
      </c>
      <c r="G11" s="8">
        <f>G12</f>
        <v>666268</v>
      </c>
      <c r="H11" s="9">
        <f t="shared" si="1"/>
        <v>1.1201772732469384</v>
      </c>
      <c r="I11" s="9">
        <f t="shared" si="2"/>
        <v>1.1201546738399462</v>
      </c>
      <c r="J11" s="8">
        <f>J12</f>
        <v>672933</v>
      </c>
      <c r="K11" s="8">
        <f>K12</f>
        <v>698654</v>
      </c>
    </row>
    <row r="12" spans="1:11" ht="15">
      <c r="A12" s="10" t="s">
        <v>22</v>
      </c>
      <c r="B12" s="2" t="s">
        <v>6</v>
      </c>
      <c r="C12" s="2" t="s">
        <v>8</v>
      </c>
      <c r="D12" s="11">
        <v>594788</v>
      </c>
      <c r="E12" s="12">
        <v>594800</v>
      </c>
      <c r="F12" s="13">
        <f t="shared" si="0"/>
        <v>1.0000201752557214</v>
      </c>
      <c r="G12" s="14">
        <v>666268</v>
      </c>
      <c r="H12" s="15">
        <f t="shared" si="1"/>
        <v>1.1201772732469384</v>
      </c>
      <c r="I12" s="15">
        <f t="shared" si="2"/>
        <v>1.1201546738399462</v>
      </c>
      <c r="J12" s="14">
        <v>672933</v>
      </c>
      <c r="K12" s="14">
        <v>698654</v>
      </c>
    </row>
    <row r="13" spans="1:11" ht="15">
      <c r="A13" s="4" t="s">
        <v>23</v>
      </c>
      <c r="B13" s="5" t="s">
        <v>8</v>
      </c>
      <c r="C13" s="5" t="s">
        <v>0</v>
      </c>
      <c r="D13" s="6">
        <f>D14+D15</f>
        <v>2752927.87</v>
      </c>
      <c r="E13" s="6">
        <f>E14+E15</f>
        <v>3286600</v>
      </c>
      <c r="F13" s="7">
        <f t="shared" si="0"/>
        <v>1.1938561979104814</v>
      </c>
      <c r="G13" s="8">
        <f>G14+G15</f>
        <v>3599373.53</v>
      </c>
      <c r="H13" s="9">
        <f t="shared" si="1"/>
        <v>1.3074710635262665</v>
      </c>
      <c r="I13" s="9">
        <f t="shared" si="2"/>
        <v>1.0951662903912858</v>
      </c>
      <c r="J13" s="8">
        <f>J14+J15</f>
        <v>3648275.49</v>
      </c>
      <c r="K13" s="8">
        <f>K14+K15</f>
        <v>3710055.34</v>
      </c>
    </row>
    <row r="14" spans="1:11" ht="30.75">
      <c r="A14" s="10" t="s">
        <v>24</v>
      </c>
      <c r="B14" s="2" t="s">
        <v>8</v>
      </c>
      <c r="C14" s="2" t="s">
        <v>25</v>
      </c>
      <c r="D14" s="11">
        <v>2702927.87</v>
      </c>
      <c r="E14" s="12">
        <v>3226600</v>
      </c>
      <c r="F14" s="13">
        <f t="shared" si="0"/>
        <v>1.1937425470402951</v>
      </c>
      <c r="G14" s="14">
        <v>3519373.53</v>
      </c>
      <c r="H14" s="15">
        <f t="shared" si="1"/>
        <v>1.3020597290300608</v>
      </c>
      <c r="I14" s="15">
        <f t="shared" si="2"/>
        <v>1.090737472881671</v>
      </c>
      <c r="J14" s="14">
        <v>3568275.49</v>
      </c>
      <c r="K14" s="14">
        <v>3630055.34</v>
      </c>
    </row>
    <row r="15" spans="1:11" ht="15">
      <c r="A15" s="10"/>
      <c r="B15" s="2" t="s">
        <v>8</v>
      </c>
      <c r="C15" s="2">
        <v>14</v>
      </c>
      <c r="D15" s="11">
        <f>50000</f>
        <v>50000</v>
      </c>
      <c r="E15" s="12">
        <v>60000</v>
      </c>
      <c r="F15" s="13">
        <f t="shared" si="0"/>
        <v>1.2</v>
      </c>
      <c r="G15" s="14">
        <v>80000</v>
      </c>
      <c r="H15" s="15">
        <f>G15/D15</f>
        <v>1.6</v>
      </c>
      <c r="I15" s="15">
        <f>G15/E15</f>
        <v>1.3333333333333333</v>
      </c>
      <c r="J15" s="14">
        <v>80000</v>
      </c>
      <c r="K15" s="14">
        <v>80000</v>
      </c>
    </row>
    <row r="16" spans="1:11" ht="15">
      <c r="A16" s="4" t="s">
        <v>28</v>
      </c>
      <c r="B16" s="5" t="s">
        <v>10</v>
      </c>
      <c r="C16" s="5" t="s">
        <v>0</v>
      </c>
      <c r="D16" s="6">
        <f>SUM(D17:D22)</f>
        <v>42977277.94</v>
      </c>
      <c r="E16" s="6">
        <f>SUM(E17:E22)</f>
        <v>40963653.63</v>
      </c>
      <c r="F16" s="7">
        <f t="shared" si="0"/>
        <v>0.9531467694903528</v>
      </c>
      <c r="G16" s="8">
        <f>SUM(G17:G22)</f>
        <v>7588147.6</v>
      </c>
      <c r="H16" s="9">
        <f t="shared" si="1"/>
        <v>0.17656184764874386</v>
      </c>
      <c r="I16" s="9">
        <f t="shared" si="2"/>
        <v>0.1852409862786939</v>
      </c>
      <c r="J16" s="8">
        <f>SUM(J17:J22)</f>
        <v>7879147.6</v>
      </c>
      <c r="K16" s="8">
        <f>SUM(K17:K22)</f>
        <v>7923147.6</v>
      </c>
    </row>
    <row r="17" spans="1:11" ht="15">
      <c r="A17" s="10" t="s">
        <v>29</v>
      </c>
      <c r="B17" s="2" t="s">
        <v>10</v>
      </c>
      <c r="C17" s="2" t="s">
        <v>5</v>
      </c>
      <c r="D17" s="11">
        <v>35544.6</v>
      </c>
      <c r="E17" s="12">
        <v>36720</v>
      </c>
      <c r="F17" s="13">
        <f t="shared" si="0"/>
        <v>1.033068314174305</v>
      </c>
      <c r="G17" s="14">
        <v>30467</v>
      </c>
      <c r="H17" s="15">
        <f t="shared" si="1"/>
        <v>0.8571484838765945</v>
      </c>
      <c r="I17" s="15">
        <f t="shared" si="2"/>
        <v>0.8297113289760348</v>
      </c>
      <c r="J17" s="14">
        <v>30467</v>
      </c>
      <c r="K17" s="14">
        <v>30467</v>
      </c>
    </row>
    <row r="18" spans="1:11" ht="15">
      <c r="A18" s="10" t="s">
        <v>30</v>
      </c>
      <c r="B18" s="2" t="s">
        <v>10</v>
      </c>
      <c r="C18" s="2" t="s">
        <v>12</v>
      </c>
      <c r="D18" s="11">
        <v>78960.2</v>
      </c>
      <c r="E18" s="12">
        <v>95000</v>
      </c>
      <c r="F18" s="13">
        <f t="shared" si="0"/>
        <v>1.203137783338948</v>
      </c>
      <c r="G18" s="14">
        <v>95096.6</v>
      </c>
      <c r="H18" s="15">
        <f t="shared" si="1"/>
        <v>1.20436118449548</v>
      </c>
      <c r="I18" s="15">
        <f t="shared" si="2"/>
        <v>1.0010168421052632</v>
      </c>
      <c r="J18" s="14">
        <v>95096.6</v>
      </c>
      <c r="K18" s="14">
        <v>95096.6</v>
      </c>
    </row>
    <row r="19" spans="1:11" ht="15">
      <c r="A19" s="10" t="s">
        <v>69</v>
      </c>
      <c r="B19" s="2" t="s">
        <v>10</v>
      </c>
      <c r="C19" s="16" t="s">
        <v>14</v>
      </c>
      <c r="D19" s="11">
        <v>87870</v>
      </c>
      <c r="E19" s="12">
        <v>121200</v>
      </c>
      <c r="F19" s="13">
        <f>E19/D19</f>
        <v>1.3793103448275863</v>
      </c>
      <c r="G19" s="14">
        <v>121200</v>
      </c>
      <c r="H19" s="15">
        <f>G19/D19</f>
        <v>1.3793103448275863</v>
      </c>
      <c r="I19" s="15">
        <f>G19/E19</f>
        <v>1</v>
      </c>
      <c r="J19" s="14">
        <v>121200</v>
      </c>
      <c r="K19" s="14">
        <v>121200</v>
      </c>
    </row>
    <row r="20" spans="1:11" ht="15">
      <c r="A20" s="10" t="s">
        <v>31</v>
      </c>
      <c r="B20" s="2" t="s">
        <v>10</v>
      </c>
      <c r="C20" s="2" t="s">
        <v>32</v>
      </c>
      <c r="D20" s="11">
        <v>1583647.88</v>
      </c>
      <c r="E20" s="12">
        <v>1579833</v>
      </c>
      <c r="F20" s="13">
        <f t="shared" si="0"/>
        <v>0.9975910806637143</v>
      </c>
      <c r="G20" s="14">
        <v>1655500</v>
      </c>
      <c r="H20" s="15">
        <f t="shared" si="1"/>
        <v>1.0453712728109736</v>
      </c>
      <c r="I20" s="15">
        <f t="shared" si="2"/>
        <v>1.0478955687088445</v>
      </c>
      <c r="J20" s="14">
        <v>1655500</v>
      </c>
      <c r="K20" s="14">
        <v>1655500</v>
      </c>
    </row>
    <row r="21" spans="1:11" ht="15">
      <c r="A21" s="10" t="s">
        <v>33</v>
      </c>
      <c r="B21" s="2" t="s">
        <v>10</v>
      </c>
      <c r="C21" s="2" t="s">
        <v>25</v>
      </c>
      <c r="D21" s="11">
        <v>40313726.26</v>
      </c>
      <c r="E21" s="12">
        <v>38852871.63</v>
      </c>
      <c r="F21" s="13">
        <f t="shared" si="0"/>
        <v>0.9637628479049956</v>
      </c>
      <c r="G21" s="14">
        <v>5432000</v>
      </c>
      <c r="H21" s="15">
        <f t="shared" si="1"/>
        <v>0.13474318808851288</v>
      </c>
      <c r="I21" s="15">
        <f t="shared" si="2"/>
        <v>0.1398094856856273</v>
      </c>
      <c r="J21" s="14">
        <v>5723000</v>
      </c>
      <c r="K21" s="14">
        <v>5767000</v>
      </c>
    </row>
    <row r="22" spans="1:11" ht="15">
      <c r="A22" s="10" t="s">
        <v>34</v>
      </c>
      <c r="B22" s="2" t="s">
        <v>10</v>
      </c>
      <c r="C22" s="2" t="s">
        <v>35</v>
      </c>
      <c r="D22" s="11">
        <v>877529</v>
      </c>
      <c r="E22" s="12">
        <v>278029</v>
      </c>
      <c r="F22" s="13">
        <f t="shared" si="0"/>
        <v>0.3168316944511236</v>
      </c>
      <c r="G22" s="14">
        <v>253884</v>
      </c>
      <c r="H22" s="15">
        <f t="shared" si="1"/>
        <v>0.2893169342551642</v>
      </c>
      <c r="I22" s="15">
        <f t="shared" si="2"/>
        <v>0.9131565412241169</v>
      </c>
      <c r="J22" s="14">
        <v>253884</v>
      </c>
      <c r="K22" s="14">
        <v>253884</v>
      </c>
    </row>
    <row r="23" spans="1:11" ht="15">
      <c r="A23" s="4" t="s">
        <v>36</v>
      </c>
      <c r="B23" s="5" t="s">
        <v>12</v>
      </c>
      <c r="C23" s="5" t="s">
        <v>0</v>
      </c>
      <c r="D23" s="6">
        <f>D24+D25+D26+D27</f>
        <v>5337568.470000001</v>
      </c>
      <c r="E23" s="6">
        <f>E24+E25+E26+E27</f>
        <v>5760191.85</v>
      </c>
      <c r="F23" s="7">
        <f t="shared" si="0"/>
        <v>1.07917900863949</v>
      </c>
      <c r="G23" s="8">
        <f>G24+G25</f>
        <v>11333255.52</v>
      </c>
      <c r="H23" s="9">
        <f t="shared" si="1"/>
        <v>2.123299323221609</v>
      </c>
      <c r="I23" s="9">
        <f t="shared" si="2"/>
        <v>1.9675135507856392</v>
      </c>
      <c r="J23" s="8">
        <f>J24+J25</f>
        <v>3689115.79</v>
      </c>
      <c r="K23" s="8">
        <f>K24+K25</f>
        <v>244800</v>
      </c>
    </row>
    <row r="24" spans="1:11" ht="15">
      <c r="A24" s="10" t="s">
        <v>37</v>
      </c>
      <c r="B24" s="2" t="s">
        <v>12</v>
      </c>
      <c r="C24" s="2" t="s">
        <v>5</v>
      </c>
      <c r="D24" s="11">
        <v>216806.69</v>
      </c>
      <c r="E24" s="12">
        <v>217200</v>
      </c>
      <c r="F24" s="13">
        <f t="shared" si="0"/>
        <v>1.0018141045370879</v>
      </c>
      <c r="G24" s="14">
        <v>244800</v>
      </c>
      <c r="H24" s="15">
        <f t="shared" si="1"/>
        <v>1.129116449312519</v>
      </c>
      <c r="I24" s="15">
        <f t="shared" si="2"/>
        <v>1.12707182320442</v>
      </c>
      <c r="J24" s="14">
        <v>244800</v>
      </c>
      <c r="K24" s="14">
        <v>244800</v>
      </c>
    </row>
    <row r="25" spans="1:11" ht="15">
      <c r="A25" s="10" t="s">
        <v>38</v>
      </c>
      <c r="B25" s="2" t="s">
        <v>12</v>
      </c>
      <c r="C25" s="2" t="s">
        <v>6</v>
      </c>
      <c r="D25" s="11">
        <v>3905475.45</v>
      </c>
      <c r="E25" s="12">
        <v>4909391.85</v>
      </c>
      <c r="F25" s="13">
        <f t="shared" si="0"/>
        <v>1.2570535682153627</v>
      </c>
      <c r="G25" s="14">
        <v>11088455.52</v>
      </c>
      <c r="H25" s="15">
        <f t="shared" si="1"/>
        <v>2.8392075848281157</v>
      </c>
      <c r="I25" s="15">
        <f t="shared" si="2"/>
        <v>2.258620998036651</v>
      </c>
      <c r="J25" s="14">
        <v>3444315.79</v>
      </c>
      <c r="K25" s="14">
        <v>0</v>
      </c>
    </row>
    <row r="26" spans="1:11" ht="15">
      <c r="A26" s="10" t="s">
        <v>64</v>
      </c>
      <c r="B26" s="2" t="s">
        <v>12</v>
      </c>
      <c r="C26" s="16" t="s">
        <v>8</v>
      </c>
      <c r="D26" s="11">
        <v>1120286.33</v>
      </c>
      <c r="E26" s="12">
        <v>538600</v>
      </c>
      <c r="F26" s="13">
        <f t="shared" si="0"/>
        <v>0.48076994744727447</v>
      </c>
      <c r="G26" s="14">
        <v>0</v>
      </c>
      <c r="H26" s="15">
        <f t="shared" si="1"/>
        <v>0</v>
      </c>
      <c r="I26" s="15">
        <f t="shared" si="2"/>
        <v>0</v>
      </c>
      <c r="J26" s="14">
        <v>0</v>
      </c>
      <c r="K26" s="14">
        <v>0</v>
      </c>
    </row>
    <row r="27" spans="1:11" ht="30.75">
      <c r="A27" s="10" t="s">
        <v>65</v>
      </c>
      <c r="B27" s="2" t="s">
        <v>12</v>
      </c>
      <c r="C27" s="16" t="s">
        <v>10</v>
      </c>
      <c r="D27" s="11">
        <v>95000</v>
      </c>
      <c r="E27" s="12">
        <v>95000</v>
      </c>
      <c r="F27" s="13">
        <v>0</v>
      </c>
      <c r="G27" s="14">
        <v>0</v>
      </c>
      <c r="H27" s="15">
        <f t="shared" si="1"/>
        <v>0</v>
      </c>
      <c r="I27" s="15">
        <f t="shared" si="2"/>
        <v>0</v>
      </c>
      <c r="J27" s="14">
        <v>0</v>
      </c>
      <c r="K27" s="14">
        <v>0</v>
      </c>
    </row>
    <row r="28" spans="1:11" ht="15">
      <c r="A28" s="4" t="s">
        <v>39</v>
      </c>
      <c r="B28" s="5" t="s">
        <v>16</v>
      </c>
      <c r="C28" s="5" t="s">
        <v>0</v>
      </c>
      <c r="D28" s="6">
        <f>D29+D30+D31+D32+D33</f>
        <v>200728466.03</v>
      </c>
      <c r="E28" s="6">
        <f>E29+E30+E31+E32+E33</f>
        <v>193705900</v>
      </c>
      <c r="F28" s="7">
        <f t="shared" si="0"/>
        <v>0.9650145982336634</v>
      </c>
      <c r="G28" s="8">
        <f>G29+G30+G31+G32+G33</f>
        <v>200721261.67000002</v>
      </c>
      <c r="H28" s="9">
        <f t="shared" si="1"/>
        <v>0.9999641089271368</v>
      </c>
      <c r="I28" s="9">
        <f t="shared" si="2"/>
        <v>1.036216561653517</v>
      </c>
      <c r="J28" s="8">
        <f>J29+J30+J31+J32+J33</f>
        <v>195517829.2</v>
      </c>
      <c r="K28" s="8">
        <f>K29+K30+K31+K32+K33</f>
        <v>181365647.14</v>
      </c>
    </row>
    <row r="29" spans="1:11" ht="15">
      <c r="A29" s="10" t="s">
        <v>40</v>
      </c>
      <c r="B29" s="2" t="s">
        <v>16</v>
      </c>
      <c r="C29" s="2" t="s">
        <v>5</v>
      </c>
      <c r="D29" s="11">
        <v>52714459.16</v>
      </c>
      <c r="E29" s="12">
        <v>50551314.52</v>
      </c>
      <c r="F29" s="13">
        <f t="shared" si="0"/>
        <v>0.958964870844366</v>
      </c>
      <c r="G29" s="14">
        <v>53519500</v>
      </c>
      <c r="H29" s="15">
        <f t="shared" si="1"/>
        <v>1.0152717272040395</v>
      </c>
      <c r="I29" s="15">
        <f t="shared" si="2"/>
        <v>1.0587162867708548</v>
      </c>
      <c r="J29" s="14">
        <v>52019460</v>
      </c>
      <c r="K29" s="14">
        <v>49019500</v>
      </c>
    </row>
    <row r="30" spans="1:11" ht="15">
      <c r="A30" s="10" t="s">
        <v>41</v>
      </c>
      <c r="B30" s="2" t="s">
        <v>16</v>
      </c>
      <c r="C30" s="2" t="s">
        <v>6</v>
      </c>
      <c r="D30" s="11">
        <v>114617687.4</v>
      </c>
      <c r="E30" s="12">
        <v>110228274.25</v>
      </c>
      <c r="F30" s="13">
        <f t="shared" si="0"/>
        <v>0.9617038761680686</v>
      </c>
      <c r="G30" s="14">
        <v>113053949.67</v>
      </c>
      <c r="H30" s="15">
        <f t="shared" si="1"/>
        <v>0.9863569247864619</v>
      </c>
      <c r="I30" s="15">
        <f t="shared" si="2"/>
        <v>1.0256347605841247</v>
      </c>
      <c r="J30" s="14">
        <v>109300007.2</v>
      </c>
      <c r="K30" s="14">
        <v>98094436.14</v>
      </c>
    </row>
    <row r="31" spans="1:11" ht="15">
      <c r="A31" s="10" t="s">
        <v>60</v>
      </c>
      <c r="B31" s="2" t="s">
        <v>16</v>
      </c>
      <c r="C31" s="17" t="s">
        <v>8</v>
      </c>
      <c r="D31" s="11">
        <v>9103157.37</v>
      </c>
      <c r="E31" s="12">
        <v>9535138.23</v>
      </c>
      <c r="F31" s="13">
        <f t="shared" si="0"/>
        <v>1.0474539593727799</v>
      </c>
      <c r="G31" s="14">
        <v>9947892</v>
      </c>
      <c r="H31" s="15">
        <f t="shared" si="1"/>
        <v>1.0927957845465657</v>
      </c>
      <c r="I31" s="15">
        <f t="shared" si="2"/>
        <v>1.0432876545723657</v>
      </c>
      <c r="J31" s="14">
        <v>9968042</v>
      </c>
      <c r="K31" s="14">
        <v>9988991</v>
      </c>
    </row>
    <row r="32" spans="1:11" ht="15">
      <c r="A32" s="10" t="s">
        <v>42</v>
      </c>
      <c r="B32" s="2" t="s">
        <v>16</v>
      </c>
      <c r="C32" s="2" t="s">
        <v>16</v>
      </c>
      <c r="D32" s="11">
        <v>942429</v>
      </c>
      <c r="E32" s="12">
        <v>1007500</v>
      </c>
      <c r="F32" s="13">
        <f t="shared" si="0"/>
        <v>1.0690460501533803</v>
      </c>
      <c r="G32" s="14">
        <v>1007500</v>
      </c>
      <c r="H32" s="15">
        <f t="shared" si="1"/>
        <v>1.0690460501533803</v>
      </c>
      <c r="I32" s="15">
        <f t="shared" si="2"/>
        <v>1</v>
      </c>
      <c r="J32" s="14">
        <v>1007500</v>
      </c>
      <c r="K32" s="14">
        <v>1007500</v>
      </c>
    </row>
    <row r="33" spans="1:11" ht="15">
      <c r="A33" s="10" t="s">
        <v>43</v>
      </c>
      <c r="B33" s="2" t="s">
        <v>16</v>
      </c>
      <c r="C33" s="2" t="s">
        <v>25</v>
      </c>
      <c r="D33" s="11">
        <v>23350733.1</v>
      </c>
      <c r="E33" s="12">
        <v>22383673</v>
      </c>
      <c r="F33" s="13">
        <f t="shared" si="0"/>
        <v>0.958585450150171</v>
      </c>
      <c r="G33" s="14">
        <v>23192420</v>
      </c>
      <c r="H33" s="15">
        <f t="shared" si="1"/>
        <v>0.9932202085766634</v>
      </c>
      <c r="I33" s="15">
        <f t="shared" si="2"/>
        <v>1.0361311121726984</v>
      </c>
      <c r="J33" s="14">
        <v>23222820</v>
      </c>
      <c r="K33" s="14">
        <v>23255220</v>
      </c>
    </row>
    <row r="34" spans="1:11" ht="15">
      <c r="A34" s="4" t="s">
        <v>44</v>
      </c>
      <c r="B34" s="5" t="s">
        <v>32</v>
      </c>
      <c r="C34" s="5" t="s">
        <v>0</v>
      </c>
      <c r="D34" s="6">
        <f>D35+D36</f>
        <v>23563710.01</v>
      </c>
      <c r="E34" s="6">
        <f>E35+E36</f>
        <v>22700600</v>
      </c>
      <c r="F34" s="7">
        <f t="shared" si="0"/>
        <v>0.963371217451169</v>
      </c>
      <c r="G34" s="8">
        <f>G35</f>
        <v>24157828</v>
      </c>
      <c r="H34" s="15">
        <f t="shared" si="1"/>
        <v>1.0252132618228567</v>
      </c>
      <c r="I34" s="15">
        <f t="shared" si="2"/>
        <v>1.0641933693382555</v>
      </c>
      <c r="J34" s="8">
        <f>J35</f>
        <v>23114210</v>
      </c>
      <c r="K34" s="8">
        <f>K35</f>
        <v>20084850</v>
      </c>
    </row>
    <row r="35" spans="1:11" ht="15">
      <c r="A35" s="10" t="s">
        <v>45</v>
      </c>
      <c r="B35" s="2" t="s">
        <v>32</v>
      </c>
      <c r="C35" s="2" t="s">
        <v>5</v>
      </c>
      <c r="D35" s="11">
        <v>23563710.01</v>
      </c>
      <c r="E35" s="12">
        <v>22700600</v>
      </c>
      <c r="F35" s="13">
        <f t="shared" si="0"/>
        <v>0.963371217451169</v>
      </c>
      <c r="G35" s="14">
        <v>24157828</v>
      </c>
      <c r="H35" s="15">
        <f t="shared" si="1"/>
        <v>1.0252132618228567</v>
      </c>
      <c r="I35" s="15">
        <f t="shared" si="2"/>
        <v>1.0641933693382555</v>
      </c>
      <c r="J35" s="14">
        <v>23114210</v>
      </c>
      <c r="K35" s="14">
        <v>20084850</v>
      </c>
    </row>
    <row r="36" spans="1:11" ht="15">
      <c r="A36" s="10" t="s">
        <v>70</v>
      </c>
      <c r="B36" s="2" t="s">
        <v>32</v>
      </c>
      <c r="C36" s="16" t="s">
        <v>10</v>
      </c>
      <c r="D36" s="11">
        <v>0</v>
      </c>
      <c r="E36" s="12">
        <v>0</v>
      </c>
      <c r="F36" s="13" t="e">
        <f t="shared" si="0"/>
        <v>#DIV/0!</v>
      </c>
      <c r="G36" s="14">
        <v>0</v>
      </c>
      <c r="H36" s="15" t="e">
        <f t="shared" si="1"/>
        <v>#DIV/0!</v>
      </c>
      <c r="I36" s="15" t="e">
        <f t="shared" si="2"/>
        <v>#DIV/0!</v>
      </c>
      <c r="J36" s="14"/>
      <c r="K36" s="14"/>
    </row>
    <row r="37" spans="1:11" ht="15">
      <c r="A37" s="4" t="s">
        <v>46</v>
      </c>
      <c r="B37" s="5" t="s">
        <v>26</v>
      </c>
      <c r="C37" s="5" t="s">
        <v>0</v>
      </c>
      <c r="D37" s="6">
        <f>D38+D39+D40+D41</f>
        <v>8976022.41</v>
      </c>
      <c r="E37" s="6">
        <f>E38+E39+E40+E41</f>
        <v>11451671.91</v>
      </c>
      <c r="F37" s="7">
        <f t="shared" si="0"/>
        <v>1.2758069651477173</v>
      </c>
      <c r="G37" s="8">
        <f>G38+G39+G40+G41</f>
        <v>18068127.32</v>
      </c>
      <c r="H37" s="9">
        <f t="shared" si="1"/>
        <v>2.0129325100470643</v>
      </c>
      <c r="I37" s="9">
        <f t="shared" si="2"/>
        <v>1.577772002376551</v>
      </c>
      <c r="J37" s="8">
        <f>J38+J39+J40+J41</f>
        <v>18322168.47</v>
      </c>
      <c r="K37" s="8">
        <f>K38+K39+K40+K41</f>
        <v>18411068.47</v>
      </c>
    </row>
    <row r="38" spans="1:11" ht="15">
      <c r="A38" s="10" t="s">
        <v>47</v>
      </c>
      <c r="B38" s="2" t="s">
        <v>26</v>
      </c>
      <c r="C38" s="2" t="s">
        <v>5</v>
      </c>
      <c r="D38" s="11">
        <v>1926448.17</v>
      </c>
      <c r="E38" s="12">
        <v>1810000</v>
      </c>
      <c r="F38" s="13">
        <f t="shared" si="0"/>
        <v>0.9395529182599291</v>
      </c>
      <c r="G38" s="14">
        <v>2047890.72</v>
      </c>
      <c r="H38" s="15">
        <f t="shared" si="1"/>
        <v>1.0630396145046561</v>
      </c>
      <c r="I38" s="15">
        <f t="shared" si="2"/>
        <v>1.1314313370165745</v>
      </c>
      <c r="J38" s="14">
        <v>2047890.72</v>
      </c>
      <c r="K38" s="14">
        <v>2047890.72</v>
      </c>
    </row>
    <row r="39" spans="1:11" ht="15">
      <c r="A39" s="10" t="s">
        <v>48</v>
      </c>
      <c r="B39" s="2" t="s">
        <v>26</v>
      </c>
      <c r="C39" s="2" t="s">
        <v>8</v>
      </c>
      <c r="D39" s="11">
        <v>114500</v>
      </c>
      <c r="E39" s="12">
        <v>10000</v>
      </c>
      <c r="F39" s="13">
        <f t="shared" si="0"/>
        <v>0.08733624454148471</v>
      </c>
      <c r="G39" s="14">
        <v>70400</v>
      </c>
      <c r="H39" s="15">
        <f t="shared" si="1"/>
        <v>0.6148471615720524</v>
      </c>
      <c r="I39" s="15">
        <f t="shared" si="2"/>
        <v>7.04</v>
      </c>
      <c r="J39" s="14">
        <v>70400</v>
      </c>
      <c r="K39" s="14">
        <v>70400</v>
      </c>
    </row>
    <row r="40" spans="1:11" ht="15">
      <c r="A40" s="10" t="s">
        <v>49</v>
      </c>
      <c r="B40" s="2" t="s">
        <v>26</v>
      </c>
      <c r="C40" s="2" t="s">
        <v>10</v>
      </c>
      <c r="D40" s="11">
        <v>5949900.24</v>
      </c>
      <c r="E40" s="12">
        <v>8618497.91</v>
      </c>
      <c r="F40" s="13">
        <f t="shared" si="0"/>
        <v>1.4485113299983665</v>
      </c>
      <c r="G40" s="14">
        <v>14473532.6</v>
      </c>
      <c r="H40" s="15">
        <f t="shared" si="1"/>
        <v>2.432567272758173</v>
      </c>
      <c r="I40" s="15">
        <f t="shared" si="2"/>
        <v>1.6793567453565699</v>
      </c>
      <c r="J40" s="14">
        <v>14748573.75</v>
      </c>
      <c r="K40" s="14">
        <v>14837473.75</v>
      </c>
    </row>
    <row r="41" spans="1:11" ht="15">
      <c r="A41" s="10" t="s">
        <v>50</v>
      </c>
      <c r="B41" s="2" t="s">
        <v>26</v>
      </c>
      <c r="C41" s="2" t="s">
        <v>14</v>
      </c>
      <c r="D41" s="11">
        <v>985174</v>
      </c>
      <c r="E41" s="12">
        <v>1013174</v>
      </c>
      <c r="F41" s="13">
        <f t="shared" si="0"/>
        <v>1.0284213753103513</v>
      </c>
      <c r="G41" s="14">
        <v>1476304</v>
      </c>
      <c r="H41" s="15">
        <f t="shared" si="1"/>
        <v>1.4985210734347436</v>
      </c>
      <c r="I41" s="15">
        <f t="shared" si="2"/>
        <v>1.457108058438136</v>
      </c>
      <c r="J41" s="14">
        <v>1455304</v>
      </c>
      <c r="K41" s="14">
        <v>1455304</v>
      </c>
    </row>
    <row r="42" spans="1:11" ht="15">
      <c r="A42" s="4" t="s">
        <v>51</v>
      </c>
      <c r="B42" s="5" t="s">
        <v>18</v>
      </c>
      <c r="C42" s="5" t="s">
        <v>0</v>
      </c>
      <c r="D42" s="6">
        <f>D43+D44</f>
        <v>7240213.17</v>
      </c>
      <c r="E42" s="6">
        <f>E43+E44</f>
        <v>6355600</v>
      </c>
      <c r="F42" s="7">
        <f t="shared" si="0"/>
        <v>0.8778194579041656</v>
      </c>
      <c r="G42" s="8">
        <f>G43+G44</f>
        <v>6457400</v>
      </c>
      <c r="H42" s="9">
        <f t="shared" si="1"/>
        <v>0.8918798174004592</v>
      </c>
      <c r="I42" s="9">
        <f t="shared" si="2"/>
        <v>1.0160173705078985</v>
      </c>
      <c r="J42" s="8">
        <f>J43+J44</f>
        <v>6462400</v>
      </c>
      <c r="K42" s="8">
        <f>K43+K44</f>
        <v>5320400</v>
      </c>
    </row>
    <row r="43" spans="1:11" ht="15">
      <c r="A43" s="10" t="s">
        <v>52</v>
      </c>
      <c r="B43" s="2" t="s">
        <v>18</v>
      </c>
      <c r="C43" s="2" t="s">
        <v>5</v>
      </c>
      <c r="D43" s="11">
        <v>6179070.07</v>
      </c>
      <c r="E43" s="12">
        <v>5460632</v>
      </c>
      <c r="F43" s="13">
        <f t="shared" si="0"/>
        <v>0.8837303895471118</v>
      </c>
      <c r="G43" s="14">
        <v>5747400</v>
      </c>
      <c r="H43" s="15">
        <f t="shared" si="1"/>
        <v>0.9301399619829849</v>
      </c>
      <c r="I43" s="15">
        <f t="shared" si="2"/>
        <v>1.0525155330005758</v>
      </c>
      <c r="J43" s="14">
        <v>5752400</v>
      </c>
      <c r="K43" s="14">
        <v>5110400</v>
      </c>
    </row>
    <row r="44" spans="1:11" ht="15">
      <c r="A44" s="10"/>
      <c r="B44" s="2">
        <v>11</v>
      </c>
      <c r="C44" s="16" t="s">
        <v>6</v>
      </c>
      <c r="D44" s="11">
        <v>1061143.1</v>
      </c>
      <c r="E44" s="12">
        <v>894968</v>
      </c>
      <c r="F44" s="13">
        <f t="shared" si="0"/>
        <v>0.8433999146769177</v>
      </c>
      <c r="G44" s="14">
        <v>710000</v>
      </c>
      <c r="H44" s="15">
        <f>G44/D44</f>
        <v>0.6690897768642137</v>
      </c>
      <c r="I44" s="15">
        <f>G44/E44</f>
        <v>0.7933244540586926</v>
      </c>
      <c r="J44" s="14">
        <v>710000</v>
      </c>
      <c r="K44" s="14">
        <v>210000</v>
      </c>
    </row>
    <row r="45" spans="1:11" ht="30.75">
      <c r="A45" s="4" t="s">
        <v>53</v>
      </c>
      <c r="B45" s="5" t="s">
        <v>27</v>
      </c>
      <c r="C45" s="5" t="s">
        <v>0</v>
      </c>
      <c r="D45" s="6">
        <f>D46+D47</f>
        <v>1427000</v>
      </c>
      <c r="E45" s="6">
        <f>E46+E47</f>
        <v>1700000</v>
      </c>
      <c r="F45" s="13">
        <f t="shared" si="0"/>
        <v>1.1913104414856341</v>
      </c>
      <c r="G45" s="8">
        <f>G46+G47</f>
        <v>1932000</v>
      </c>
      <c r="H45" s="15">
        <f>G45/D45</f>
        <v>1.3538892782060266</v>
      </c>
      <c r="I45" s="15">
        <f>G45/E45</f>
        <v>1.1364705882352941</v>
      </c>
      <c r="J45" s="8">
        <f>J46+J47</f>
        <v>1782000</v>
      </c>
      <c r="K45" s="8">
        <f>K46+K47</f>
        <v>1846000</v>
      </c>
    </row>
    <row r="46" spans="1:11" ht="30.75">
      <c r="A46" s="10" t="s">
        <v>54</v>
      </c>
      <c r="B46" s="2" t="s">
        <v>27</v>
      </c>
      <c r="C46" s="2" t="s">
        <v>5</v>
      </c>
      <c r="D46" s="11">
        <v>687000</v>
      </c>
      <c r="E46" s="12">
        <v>700000</v>
      </c>
      <c r="F46" s="13">
        <f>E46/D46</f>
        <v>1.0189228529839884</v>
      </c>
      <c r="G46" s="14">
        <v>782000</v>
      </c>
      <c r="H46" s="15">
        <f>G46/D46</f>
        <v>1.1382823871906842</v>
      </c>
      <c r="I46" s="15">
        <f>G46/E46</f>
        <v>1.1171428571428572</v>
      </c>
      <c r="J46" s="14">
        <v>782000</v>
      </c>
      <c r="K46" s="14">
        <v>782000</v>
      </c>
    </row>
    <row r="47" spans="1:11" ht="15">
      <c r="A47" s="10" t="s">
        <v>55</v>
      </c>
      <c r="B47" s="2" t="s">
        <v>27</v>
      </c>
      <c r="C47" s="2" t="s">
        <v>6</v>
      </c>
      <c r="D47" s="11">
        <v>740000</v>
      </c>
      <c r="E47" s="12">
        <v>1000000</v>
      </c>
      <c r="F47" s="13">
        <f>E47/D47</f>
        <v>1.3513513513513513</v>
      </c>
      <c r="G47" s="14">
        <v>1150000</v>
      </c>
      <c r="H47" s="15">
        <f>G47/D47</f>
        <v>1.554054054054054</v>
      </c>
      <c r="I47" s="15">
        <f>G47/E47</f>
        <v>1.15</v>
      </c>
      <c r="J47" s="14">
        <v>1000000</v>
      </c>
      <c r="K47" s="14">
        <v>1064000</v>
      </c>
    </row>
    <row r="48" spans="1:11" ht="15">
      <c r="A48" s="19" t="s">
        <v>56</v>
      </c>
      <c r="B48" s="20"/>
      <c r="C48" s="20"/>
      <c r="D48" s="18">
        <f>D3+D11+D13+D16+D23+D28+D34+D37+D42+D45</f>
        <v>324146200.22</v>
      </c>
      <c r="E48" s="18">
        <f>E3+E11+E13+E16+E23+E28+E34+E37+E42+E45</f>
        <v>317718517.39000005</v>
      </c>
      <c r="F48" s="13">
        <f>E48/D48</f>
        <v>0.980170420552092</v>
      </c>
      <c r="G48" s="18">
        <f>G3+G11+G13+G16+G23+G28+G34+G37+G42+G45</f>
        <v>312568551.64000005</v>
      </c>
      <c r="H48" s="9">
        <f>G48/D48</f>
        <v>0.9642826336630133</v>
      </c>
      <c r="I48" s="9">
        <f>G48/E48</f>
        <v>0.9837907913196057</v>
      </c>
      <c r="J48" s="18">
        <f>J3+J11+J13+J16+J23+J28+J34+J37+J42+J45</f>
        <v>302499069.54999995</v>
      </c>
      <c r="K48" s="18">
        <f>K3+K11+K13+K16+K23+K28+K34+K37+K42+K45</f>
        <v>283368005.54999995</v>
      </c>
    </row>
    <row r="79" spans="1:11" s="24" customFormat="1" ht="34.5" customHeight="1">
      <c r="A79" s="1"/>
      <c r="B79" s="1"/>
      <c r="C79" s="1"/>
      <c r="D79" s="21"/>
      <c r="E79" s="22"/>
      <c r="F79" s="23"/>
      <c r="G79" s="23"/>
      <c r="H79" s="23"/>
      <c r="I79" s="23"/>
      <c r="J79" s="23"/>
      <c r="K79" s="23"/>
    </row>
  </sheetData>
  <sheetProtection/>
  <autoFilter ref="A2:K2"/>
  <mergeCells count="1">
    <mergeCell ref="A1:K1"/>
  </mergeCells>
  <printOptions/>
  <pageMargins left="0.32" right="0.3937007874015748" top="0.2755905511811024" bottom="0.49" header="0.2755905511811024" footer="0.31496062992125984"/>
  <pageSetup errors="blank" fitToHeight="0" fitToWidth="1" horizontalDpi="600" verticalDpi="600" orientation="landscape" paperSize="9" scale="52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Бурштейн</dc:creator>
  <cp:keywords/>
  <dc:description/>
  <cp:lastModifiedBy>Zam</cp:lastModifiedBy>
  <cp:lastPrinted>2017-11-14T09:34:38Z</cp:lastPrinted>
  <dcterms:created xsi:type="dcterms:W3CDTF">2017-03-14T06:28:47Z</dcterms:created>
  <dcterms:modified xsi:type="dcterms:W3CDTF">2020-12-07T07:52:06Z</dcterms:modified>
  <cp:category/>
  <cp:version/>
  <cp:contentType/>
  <cp:contentStatus/>
</cp:coreProperties>
</file>