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68" windowWidth="12120" windowHeight="4116" tabRatio="690" activeTab="0"/>
  </bookViews>
  <sheets>
    <sheet name="прогноз" sheetId="1" r:id="rId1"/>
  </sheets>
  <definedNames>
    <definedName name="_xlnm.Print_Titles" localSheetId="0">'прогноз'!$5:$6</definedName>
    <definedName name="_xlnm.Print_Area" localSheetId="0">'прогноз'!$A$1:$N$49</definedName>
  </definedNames>
  <calcPr fullCalcOnLoad="1"/>
</workbook>
</file>

<file path=xl/sharedStrings.xml><?xml version="1.0" encoding="utf-8"?>
<sst xmlns="http://schemas.openxmlformats.org/spreadsheetml/2006/main" count="95" uniqueCount="76">
  <si>
    <t>ДОХОДЫ ОТ ОКАЗАНИЯ ПЛАТНЫХ УСЛУГ И КОМПЕНСАЦИИ ЗАТРАТ ГОСУДАРСТВА</t>
  </si>
  <si>
    <t>БЕЗВОЗМЕЗДНЫЕ ПОСТУПЛЕНИЯ</t>
  </si>
  <si>
    <t>ИТОГО ДОХОДОВ</t>
  </si>
  <si>
    <t>РАСХОДЫ</t>
  </si>
  <si>
    <t>АДМИНИСТРАТИВНЫЕ ПЛАТЕЖИ И СБОРЫ</t>
  </si>
  <si>
    <t>Сумма по проекту закона</t>
  </si>
  <si>
    <t>1 00 00000 00 0000 000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</si>
  <si>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</si>
  <si>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</si>
  <si>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</si>
  <si>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</si>
  <si>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</si>
  <si>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</si>
  <si>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</si>
  <si>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</si>
  <si>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</si>
  <si>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</si>
  <si>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</si>
  <si>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</si>
  <si>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</si>
  <si>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</si>
  <si>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</si>
  <si>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</si>
  <si>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</si>
  <si>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</si>
  <si>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</si>
  <si>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</si>
  <si>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</si>
  <si>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</si>
  <si>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</si>
  <si>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 xml:space="preserve">Наименование </t>
  </si>
  <si>
    <t xml:space="preserve">Код бюджетной классификации </t>
  </si>
  <si>
    <t>3 00 00000 00 0000 000</t>
  </si>
  <si>
    <t>ДОХОДЫ от предпринимательской и иной приносящей доход деятельности</t>
  </si>
  <si>
    <t>ПРОЧИЕ НЕНАЛОГОВЫЕ ДОХОДЫ</t>
  </si>
  <si>
    <t>Консолидированный бюджет</t>
  </si>
  <si>
    <t>Сумма дефицитов местных бюджетов</t>
  </si>
  <si>
    <t>Сумма профицитов местных бюджетов</t>
  </si>
  <si>
    <t>Сальдо сбалансированности</t>
  </si>
  <si>
    <t>ДЕФИЦИТ БЮДЖЕТА (-), ПРОФИЦИТ БЮДЖЕТА (+)</t>
  </si>
  <si>
    <t>ГОСУДАРСТВЕННАЯ ПОШЛИНА</t>
  </si>
  <si>
    <t>ЗДРАВООХРАНЕНИЕ</t>
  </si>
  <si>
    <t>ФИЗИЧЕСКАЯ КУЛЬТУРА И СПОРТ</t>
  </si>
  <si>
    <t>СРЕДСТВА МАССОВОЙ ИНФОРМАЦИИ</t>
  </si>
  <si>
    <t>1200</t>
  </si>
  <si>
    <t>1300</t>
  </si>
  <si>
    <t>1400</t>
  </si>
  <si>
    <t>-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</si>
  <si>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</si>
  <si>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</si>
  <si>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</si>
  <si>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</si>
  <si>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</si>
  <si>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</si>
  <si>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КУЛЬТУРА, КИНЕМАТОГРАФИЯ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</si>
  <si>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</si>
  <si>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</si>
  <si>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2000000000 0000 000</t>
  </si>
  <si>
    <t>1 01 00000 00 0000 000</t>
  </si>
  <si>
    <t>1 03 00000 00 0000 000</t>
  </si>
  <si>
    <t>1 05 00000 00 0000 000</t>
  </si>
  <si>
    <t>1 06 00000 00 0000 000</t>
  </si>
  <si>
    <t>1 07 00000 00 0000 000</t>
  </si>
  <si>
    <t>1 08 00000 00 0000 000</t>
  </si>
  <si>
    <t>1 11 00000 00 0000 000</t>
  </si>
  <si>
    <t>1 12 00000 00 0000 000</t>
  </si>
  <si>
    <t>1 13 00000 00 0000 000</t>
  </si>
  <si>
    <t>1 14 00000 00 0000 000</t>
  </si>
  <si>
    <t>1 15 00000 00 0000 000</t>
  </si>
  <si>
    <t>1 16 00000 00 0000 000</t>
  </si>
  <si>
    <t>1 17 00000 00 0000 000</t>
  </si>
  <si>
    <t xml:space="preserve">НАЛОГОВЫЕ И НЕНАЛОГОВЫЕ ДОХОДЫ                                       </t>
  </si>
  <si>
    <t>Бюджеты поселений</t>
  </si>
  <si>
    <t>рублей</t>
  </si>
  <si>
    <t>Бюджет Дубровского муниципального района Брянской области</t>
  </si>
  <si>
    <t>ПРОГНОЗ ОСНОВНЫХ ХАРАКТЕРИСТИК КОНСОЛИДИРОВАННОГО БЮДЖЕТА ДУБРОВСКОГО МУНИЦИПАЛЬНОГО РАЙОНА БРЯНСКОЙ ОБЛАСТИ НА 2022 ГОД И НА ПЛАНОВЫЙ ПЕРИОД 2023 И 2024 ГОДОВ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</si>
</sst>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_р_."/>
    <numFmt numFmtId="189" formatCode="_-* #,##0.0_р_._-;\-* #,##0.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_-* #,##0.0_р_._-;\-* #,##0.0_р_._-;_-* &quot;-&quot;??_р_._-;_-@_-"/>
    <numFmt numFmtId="196" formatCode="0.00000000"/>
    <numFmt numFmtId="197" formatCode="_-* #,##0.0&quot;р.&quot;_-;\-* #,##0.0&quot;р.&quot;_-;_-* &quot;-&quot;?&quot;р.&quot;_-;_-@_-"/>
    <numFmt numFmtId="198" formatCode="#,##0.0&quot;р.&quot;;\-#,##0.0&quot;р.&quot;"/>
    <numFmt numFmtId="199" formatCode="#,##0.00&quot;р.&quot;"/>
    <numFmt numFmtId="200" formatCode="000000"/>
    <numFmt numFmtId="201" formatCode="#,##0.0;\-#,##0.0&quot;р.&quot;"/>
    <numFmt numFmtId="202" formatCode="#,##0.000"/>
    <numFmt numFmtId="203" formatCode="#,##0.0"/>
    <numFmt numFmtId="204" formatCode="0.0%"/>
    <numFmt numFmtId="205" formatCode="0.000%"/>
    <numFmt numFmtId="206" formatCode="0.0000%"/>
    <numFmt numFmtId="207" formatCode="0.00000%"/>
    <numFmt numFmtId="208" formatCode="#,##0.0_ ;[Red]\-#,##0.0\ "/>
    <numFmt numFmtId="209" formatCode="#,##0.000_р_."/>
    <numFmt numFmtId="210" formatCode="_-* #,##0.000_р_._-;\-* #,##0.000_р_._-;_-* &quot;-&quot;??_р_._-;_-@_-"/>
    <numFmt numFmtId="211" formatCode="#,##0.0000"/>
    <numFmt numFmtId="212" formatCode="#,##0.0000_р_."/>
    <numFmt numFmtId="213" formatCode="#,##0_р_.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183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182" fontId="6" fillId="0" borderId="0" xfId="0" applyNumberFormat="1" applyFont="1" applyFill="1" applyBorder="1" applyAlignment="1">
      <alignment vertical="center" wrapText="1"/>
    </xf>
    <xf numFmtId="183" fontId="6" fillId="0" borderId="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183" fontId="4" fillId="33" borderId="10" xfId="0" applyNumberFormat="1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quotePrefix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203" fontId="6" fillId="0" borderId="0" xfId="0" applyNumberFormat="1" applyFont="1" applyFill="1" applyBorder="1" applyAlignment="1">
      <alignment vertical="center" wrapText="1"/>
    </xf>
    <xf numFmtId="20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202" fontId="4" fillId="0" borderId="10" xfId="0" applyNumberFormat="1" applyFont="1" applyFill="1" applyBorder="1" applyAlignment="1">
      <alignment horizontal="center" vertical="center"/>
    </xf>
    <xf numFmtId="19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 quotePrefix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183" fontId="6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188" fontId="6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/>
    </xf>
    <xf numFmtId="203" fontId="6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vertical="center" wrapText="1"/>
    </xf>
    <xf numFmtId="203" fontId="4" fillId="34" borderId="10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view="pageBreakPreview" zoomScale="86" zoomScaleNormal="75" zoomScaleSheetLayoutView="86" zoomScalePageLayoutView="0" workbookViewId="0" topLeftCell="A1">
      <pane xSplit="5" ySplit="7" topLeftCell="F36" activePane="bottomRight" state="frozen"/>
      <selection pane="topLeft" activeCell="A1" sqref="A1"/>
      <selection pane="topRight" activeCell="F1" sqref="F1"/>
      <selection pane="bottomLeft" activeCell="A8" sqref="A8"/>
      <selection pane="bottomRight" activeCell="I24" sqref="I24"/>
    </sheetView>
  </sheetViews>
  <sheetFormatPr defaultColWidth="9.125" defaultRowHeight="12.75"/>
  <cols>
    <col min="1" max="1" width="26.50390625" style="3" customWidth="1"/>
    <col min="2" max="2" width="36.625" style="3" customWidth="1"/>
    <col min="3" max="3" width="19.125" style="3" hidden="1" customWidth="1"/>
    <col min="4" max="4" width="17.625" style="3" hidden="1" customWidth="1"/>
    <col min="5" max="5" width="7.50390625" style="3" hidden="1" customWidth="1"/>
    <col min="6" max="6" width="20.125" style="3" customWidth="1"/>
    <col min="7" max="8" width="17.875" style="3" customWidth="1"/>
    <col min="9" max="9" width="20.50390625" style="3" customWidth="1"/>
    <col min="10" max="11" width="18.00390625" style="3" bestFit="1" customWidth="1"/>
    <col min="12" max="12" width="26.50390625" style="3" customWidth="1"/>
    <col min="13" max="13" width="18.125" style="3" customWidth="1"/>
    <col min="14" max="14" width="19.375" style="3" customWidth="1"/>
    <col min="15" max="15" width="20.125" style="3" customWidth="1"/>
    <col min="16" max="16" width="15.625" style="3" customWidth="1"/>
    <col min="17" max="17" width="17.625" style="3" customWidth="1"/>
    <col min="18" max="19" width="9.125" style="3" customWidth="1"/>
    <col min="20" max="20" width="9.875" style="3" bestFit="1" customWidth="1"/>
    <col min="21" max="16384" width="9.125" style="3" customWidth="1"/>
  </cols>
  <sheetData>
    <row r="1" spans="1:14" ht="15.75" customHeight="1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4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9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2:14" ht="15">
      <c r="B4" s="4"/>
      <c r="C4" s="5"/>
      <c r="L4" s="5"/>
      <c r="M4" s="67" t="s">
        <v>73</v>
      </c>
      <c r="N4" s="68"/>
    </row>
    <row r="5" spans="1:14" ht="52.5" customHeight="1">
      <c r="A5" s="69" t="s">
        <v>31</v>
      </c>
      <c r="B5" s="69" t="s">
        <v>30</v>
      </c>
      <c r="C5" s="15" t="s">
        <v>5</v>
      </c>
      <c r="D5" s="1"/>
      <c r="E5" s="1"/>
      <c r="F5" s="65" t="s">
        <v>74</v>
      </c>
      <c r="G5" s="66"/>
      <c r="H5" s="66"/>
      <c r="I5" s="65" t="s">
        <v>72</v>
      </c>
      <c r="J5" s="66"/>
      <c r="K5" s="66"/>
      <c r="L5" s="65" t="s">
        <v>35</v>
      </c>
      <c r="M5" s="66"/>
      <c r="N5" s="66"/>
    </row>
    <row r="6" spans="1:14" ht="16.5" customHeight="1">
      <c r="A6" s="70"/>
      <c r="B6" s="70"/>
      <c r="C6" s="15"/>
      <c r="D6" s="1"/>
      <c r="E6" s="1"/>
      <c r="F6" s="15">
        <v>2022</v>
      </c>
      <c r="G6" s="15">
        <v>2023</v>
      </c>
      <c r="H6" s="15">
        <v>2024</v>
      </c>
      <c r="I6" s="15">
        <v>2022</v>
      </c>
      <c r="J6" s="15">
        <v>2023</v>
      </c>
      <c r="K6" s="15">
        <v>2024</v>
      </c>
      <c r="L6" s="15">
        <v>2022</v>
      </c>
      <c r="M6" s="15">
        <v>2023</v>
      </c>
      <c r="N6" s="15">
        <v>2024</v>
      </c>
    </row>
    <row r="7" spans="1:14" ht="15.75" customHeight="1">
      <c r="A7" s="16">
        <v>1</v>
      </c>
      <c r="B7" s="16">
        <v>2</v>
      </c>
      <c r="C7" s="16"/>
      <c r="D7" s="2"/>
      <c r="E7" s="2"/>
      <c r="F7" s="16">
        <v>3</v>
      </c>
      <c r="G7" s="16">
        <v>4</v>
      </c>
      <c r="H7" s="16">
        <v>5</v>
      </c>
      <c r="I7" s="16">
        <v>6</v>
      </c>
      <c r="J7" s="16">
        <v>7</v>
      </c>
      <c r="K7" s="16">
        <v>8</v>
      </c>
      <c r="L7" s="16">
        <v>9</v>
      </c>
      <c r="M7" s="16">
        <v>10</v>
      </c>
      <c r="N7" s="16">
        <v>11</v>
      </c>
    </row>
    <row r="8" spans="1:14" s="4" customFormat="1" ht="36" customHeight="1">
      <c r="A8" s="28" t="s">
        <v>6</v>
      </c>
      <c r="B8" s="28" t="s">
        <v>71</v>
      </c>
      <c r="C8" s="13" t="e">
        <f>C9+C10+C11+C12+C13+#REF!</f>
        <v>#REF!</v>
      </c>
      <c r="D8" s="14"/>
      <c r="E8" s="12"/>
      <c r="F8" s="26">
        <f aca="true" t="shared" si="0" ref="F8:K8">SUM(F9+F10+F11+F12+F13+F14+F15+F16+F17+F18+F19+F20)</f>
        <v>102314000</v>
      </c>
      <c r="G8" s="26">
        <f t="shared" si="0"/>
        <v>104391000</v>
      </c>
      <c r="H8" s="26">
        <f t="shared" si="0"/>
        <v>110971000</v>
      </c>
      <c r="I8" s="26">
        <f t="shared" si="0"/>
        <v>36953700</v>
      </c>
      <c r="J8" s="26">
        <f t="shared" si="0"/>
        <v>38293300</v>
      </c>
      <c r="K8" s="26">
        <f t="shared" si="0"/>
        <v>39526600</v>
      </c>
      <c r="L8" s="30">
        <f>F8+I8</f>
        <v>139267700</v>
      </c>
      <c r="M8" s="30">
        <f aca="true" t="shared" si="1" ref="M8:N21">G8+J8</f>
        <v>142684300</v>
      </c>
      <c r="N8" s="30">
        <f t="shared" si="1"/>
        <v>150497600</v>
      </c>
    </row>
    <row r="9" spans="1:14" ht="15">
      <c r="A9" s="20" t="s">
        <v>58</v>
      </c>
      <c r="B9" s="19" t="s">
        <v>48</v>
      </c>
      <c r="C9" s="6" t="e">
        <f>#REF!+#REF!+#REF!</f>
        <v>#REF!</v>
      </c>
      <c r="D9" s="1"/>
      <c r="E9" s="1"/>
      <c r="F9" s="23">
        <v>80413000</v>
      </c>
      <c r="G9" s="27">
        <v>86289000</v>
      </c>
      <c r="H9" s="23">
        <v>92585000</v>
      </c>
      <c r="I9" s="23">
        <v>11652000</v>
      </c>
      <c r="J9" s="23">
        <v>12502000</v>
      </c>
      <c r="K9" s="23">
        <v>13414000</v>
      </c>
      <c r="L9" s="29">
        <f aca="true" t="shared" si="2" ref="L9:L21">F9+I9</f>
        <v>92065000</v>
      </c>
      <c r="M9" s="29">
        <f t="shared" si="1"/>
        <v>98791000</v>
      </c>
      <c r="N9" s="29">
        <f t="shared" si="1"/>
        <v>105999000</v>
      </c>
    </row>
    <row r="10" spans="1:14" ht="62.25">
      <c r="A10" s="20" t="s">
        <v>59</v>
      </c>
      <c r="B10" s="19" t="s">
        <v>49</v>
      </c>
      <c r="C10" s="6" t="e">
        <f>#REF!+#REF!+#REF!</f>
        <v>#REF!</v>
      </c>
      <c r="D10" s="1"/>
      <c r="E10" s="1"/>
      <c r="F10" s="27">
        <v>5677000</v>
      </c>
      <c r="G10" s="27">
        <v>5632000</v>
      </c>
      <c r="H10" s="23">
        <v>5601000</v>
      </c>
      <c r="I10" s="23">
        <v>3979000</v>
      </c>
      <c r="J10" s="23">
        <v>3948000</v>
      </c>
      <c r="K10" s="23">
        <v>3927000</v>
      </c>
      <c r="L10" s="29">
        <f t="shared" si="2"/>
        <v>9656000</v>
      </c>
      <c r="M10" s="29">
        <f t="shared" si="1"/>
        <v>9580000</v>
      </c>
      <c r="N10" s="29">
        <f t="shared" si="1"/>
        <v>9528000</v>
      </c>
    </row>
    <row r="11" spans="1:14" s="7" customFormat="1" ht="30.75">
      <c r="A11" s="20" t="s">
        <v>60</v>
      </c>
      <c r="B11" s="19" t="s">
        <v>50</v>
      </c>
      <c r="C11" s="6" t="e">
        <f>#REF!+#REF!+#REF!</f>
        <v>#REF!</v>
      </c>
      <c r="D11" s="8"/>
      <c r="E11" s="2"/>
      <c r="F11" s="27">
        <v>3840000</v>
      </c>
      <c r="G11" s="27">
        <v>4106000</v>
      </c>
      <c r="H11" s="23">
        <v>4355000</v>
      </c>
      <c r="I11" s="23">
        <v>724000</v>
      </c>
      <c r="J11" s="23">
        <v>798000</v>
      </c>
      <c r="K11" s="23">
        <v>849000</v>
      </c>
      <c r="L11" s="29">
        <f t="shared" si="2"/>
        <v>4564000</v>
      </c>
      <c r="M11" s="29">
        <f t="shared" si="1"/>
        <v>4904000</v>
      </c>
      <c r="N11" s="29">
        <f t="shared" si="1"/>
        <v>5204000</v>
      </c>
    </row>
    <row r="12" spans="1:14" ht="15">
      <c r="A12" s="20" t="s">
        <v>61</v>
      </c>
      <c r="B12" s="19" t="s">
        <v>51</v>
      </c>
      <c r="C12" s="6" t="e">
        <f>#REF!</f>
        <v>#REF!</v>
      </c>
      <c r="D12" s="1"/>
      <c r="E12" s="1"/>
      <c r="F12" s="27">
        <v>0</v>
      </c>
      <c r="G12" s="27">
        <v>0</v>
      </c>
      <c r="H12" s="23">
        <v>0</v>
      </c>
      <c r="I12" s="23">
        <v>16541000</v>
      </c>
      <c r="J12" s="23">
        <v>16935000</v>
      </c>
      <c r="K12" s="23">
        <v>17170000</v>
      </c>
      <c r="L12" s="29">
        <f t="shared" si="2"/>
        <v>16541000</v>
      </c>
      <c r="M12" s="29">
        <f t="shared" si="1"/>
        <v>16935000</v>
      </c>
      <c r="N12" s="29">
        <f t="shared" si="1"/>
        <v>17170000</v>
      </c>
    </row>
    <row r="13" spans="1:14" ht="46.5">
      <c r="A13" s="20" t="s">
        <v>62</v>
      </c>
      <c r="B13" s="19" t="s">
        <v>52</v>
      </c>
      <c r="C13" s="6" t="e">
        <f>#REF!+#REF!+#REF!+#REF!+#REF!+#REF!</f>
        <v>#REF!</v>
      </c>
      <c r="D13" s="1"/>
      <c r="E13" s="1"/>
      <c r="F13" s="27">
        <v>0</v>
      </c>
      <c r="G13" s="27">
        <v>0</v>
      </c>
      <c r="H13" s="23">
        <v>0</v>
      </c>
      <c r="I13" s="23">
        <v>0</v>
      </c>
      <c r="J13" s="23">
        <v>0</v>
      </c>
      <c r="K13" s="23">
        <v>0</v>
      </c>
      <c r="L13" s="29">
        <f t="shared" si="2"/>
        <v>0</v>
      </c>
      <c r="M13" s="29">
        <f t="shared" si="1"/>
        <v>0</v>
      </c>
      <c r="N13" s="29">
        <f t="shared" si="1"/>
        <v>0</v>
      </c>
    </row>
    <row r="14" spans="1:14" ht="33" customHeight="1">
      <c r="A14" s="20" t="s">
        <v>63</v>
      </c>
      <c r="B14" s="19" t="s">
        <v>40</v>
      </c>
      <c r="C14" s="6"/>
      <c r="D14" s="1"/>
      <c r="E14" s="1"/>
      <c r="F14" s="27">
        <v>1765000</v>
      </c>
      <c r="G14" s="27">
        <v>1760000</v>
      </c>
      <c r="H14" s="23">
        <v>1775000</v>
      </c>
      <c r="I14" s="23">
        <v>5000</v>
      </c>
      <c r="J14" s="23">
        <v>5000</v>
      </c>
      <c r="K14" s="23">
        <v>5000</v>
      </c>
      <c r="L14" s="29">
        <f t="shared" si="2"/>
        <v>1770000</v>
      </c>
      <c r="M14" s="29">
        <f t="shared" si="1"/>
        <v>1765000</v>
      </c>
      <c r="N14" s="29">
        <f t="shared" si="1"/>
        <v>1780000</v>
      </c>
    </row>
    <row r="15" spans="1:14" ht="78">
      <c r="A15" s="20" t="s">
        <v>64</v>
      </c>
      <c r="B15" s="19" t="s">
        <v>53</v>
      </c>
      <c r="C15" s="6"/>
      <c r="D15" s="1"/>
      <c r="E15" s="1"/>
      <c r="F15" s="27">
        <v>4259000</v>
      </c>
      <c r="G15" s="27">
        <v>4259000</v>
      </c>
      <c r="H15" s="23">
        <v>4259000</v>
      </c>
      <c r="I15" s="23">
        <v>2972700</v>
      </c>
      <c r="J15" s="23">
        <v>2455600</v>
      </c>
      <c r="K15" s="23">
        <v>2455600</v>
      </c>
      <c r="L15" s="29">
        <f t="shared" si="2"/>
        <v>7231700</v>
      </c>
      <c r="M15" s="29">
        <f t="shared" si="1"/>
        <v>6714600</v>
      </c>
      <c r="N15" s="29">
        <f t="shared" si="1"/>
        <v>6714600</v>
      </c>
    </row>
    <row r="16" spans="1:14" ht="30.75">
      <c r="A16" s="20" t="s">
        <v>65</v>
      </c>
      <c r="B16" s="19" t="s">
        <v>7</v>
      </c>
      <c r="C16" s="6"/>
      <c r="D16" s="1"/>
      <c r="E16" s="1"/>
      <c r="F16" s="27">
        <v>30000</v>
      </c>
      <c r="G16" s="27">
        <v>35000</v>
      </c>
      <c r="H16" s="23">
        <v>36000</v>
      </c>
      <c r="I16" s="23">
        <v>0</v>
      </c>
      <c r="J16" s="23">
        <v>0</v>
      </c>
      <c r="K16" s="23">
        <v>0</v>
      </c>
      <c r="L16" s="29">
        <f t="shared" si="2"/>
        <v>30000</v>
      </c>
      <c r="M16" s="29">
        <f t="shared" si="1"/>
        <v>35000</v>
      </c>
      <c r="N16" s="29">
        <f t="shared" si="1"/>
        <v>36000</v>
      </c>
    </row>
    <row r="17" spans="1:14" s="7" customFormat="1" ht="62.25">
      <c r="A17" s="20" t="s">
        <v>66</v>
      </c>
      <c r="B17" s="19" t="s">
        <v>0</v>
      </c>
      <c r="C17" s="6"/>
      <c r="D17" s="2"/>
      <c r="E17" s="2"/>
      <c r="F17" s="27">
        <v>740000</v>
      </c>
      <c r="G17" s="27">
        <v>750000</v>
      </c>
      <c r="H17" s="23">
        <v>760000</v>
      </c>
      <c r="I17" s="23">
        <v>0</v>
      </c>
      <c r="J17" s="23">
        <v>0</v>
      </c>
      <c r="K17" s="23">
        <v>0</v>
      </c>
      <c r="L17" s="29">
        <f t="shared" si="2"/>
        <v>740000</v>
      </c>
      <c r="M17" s="29">
        <f t="shared" si="1"/>
        <v>750000</v>
      </c>
      <c r="N17" s="29">
        <f t="shared" si="1"/>
        <v>760000</v>
      </c>
    </row>
    <row r="18" spans="1:14" s="7" customFormat="1" ht="46.5">
      <c r="A18" s="20" t="s">
        <v>67</v>
      </c>
      <c r="B18" s="19" t="s">
        <v>8</v>
      </c>
      <c r="C18" s="6"/>
      <c r="D18" s="2"/>
      <c r="E18" s="2"/>
      <c r="F18" s="27">
        <v>4640000</v>
      </c>
      <c r="G18" s="27">
        <v>600000</v>
      </c>
      <c r="H18" s="23">
        <v>600000</v>
      </c>
      <c r="I18" s="23">
        <v>1080000</v>
      </c>
      <c r="J18" s="23">
        <v>1649700</v>
      </c>
      <c r="K18" s="23">
        <v>1706000</v>
      </c>
      <c r="L18" s="29">
        <f t="shared" si="2"/>
        <v>5720000</v>
      </c>
      <c r="M18" s="29">
        <f t="shared" si="1"/>
        <v>2249700</v>
      </c>
      <c r="N18" s="29">
        <f t="shared" si="1"/>
        <v>2306000</v>
      </c>
    </row>
    <row r="19" spans="1:14" ht="30.75">
      <c r="A19" s="20" t="s">
        <v>68</v>
      </c>
      <c r="B19" s="19" t="s">
        <v>4</v>
      </c>
      <c r="C19" s="6" t="e">
        <f>#REF!+#REF!</f>
        <v>#REF!</v>
      </c>
      <c r="D19" s="1"/>
      <c r="E19" s="1"/>
      <c r="F19" s="27">
        <v>0</v>
      </c>
      <c r="G19" s="27">
        <v>0</v>
      </c>
      <c r="H19" s="23">
        <v>0</v>
      </c>
      <c r="I19" s="23">
        <v>0</v>
      </c>
      <c r="J19" s="23">
        <v>0</v>
      </c>
      <c r="K19" s="23">
        <v>0</v>
      </c>
      <c r="L19" s="29">
        <f t="shared" si="2"/>
        <v>0</v>
      </c>
      <c r="M19" s="29">
        <f t="shared" si="1"/>
        <v>0</v>
      </c>
      <c r="N19" s="29">
        <f t="shared" si="1"/>
        <v>0</v>
      </c>
    </row>
    <row r="20" spans="1:14" ht="30.75">
      <c r="A20" s="20" t="s">
        <v>69</v>
      </c>
      <c r="B20" s="19" t="s">
        <v>9</v>
      </c>
      <c r="C20" s="6"/>
      <c r="D20" s="1"/>
      <c r="E20" s="1"/>
      <c r="F20" s="27">
        <v>950000</v>
      </c>
      <c r="G20" s="27">
        <v>960000</v>
      </c>
      <c r="H20" s="23">
        <v>1000000</v>
      </c>
      <c r="I20" s="23">
        <v>0</v>
      </c>
      <c r="J20" s="23">
        <v>0</v>
      </c>
      <c r="K20" s="23">
        <v>0</v>
      </c>
      <c r="L20" s="29">
        <f t="shared" si="2"/>
        <v>950000</v>
      </c>
      <c r="M20" s="29">
        <f t="shared" si="1"/>
        <v>960000</v>
      </c>
      <c r="N20" s="29">
        <f t="shared" si="1"/>
        <v>1000000</v>
      </c>
    </row>
    <row r="21" spans="1:14" s="7" customFormat="1" ht="30.75">
      <c r="A21" s="20" t="s">
        <v>70</v>
      </c>
      <c r="B21" s="19" t="s">
        <v>34</v>
      </c>
      <c r="C21" s="6"/>
      <c r="D21" s="2"/>
      <c r="E21" s="2"/>
      <c r="F21" s="24">
        <v>0</v>
      </c>
      <c r="G21" s="27">
        <v>0</v>
      </c>
      <c r="H21" s="27">
        <v>0</v>
      </c>
      <c r="I21" s="23">
        <v>0</v>
      </c>
      <c r="J21" s="23">
        <v>0</v>
      </c>
      <c r="K21" s="23">
        <v>0</v>
      </c>
      <c r="L21" s="29">
        <f t="shared" si="2"/>
        <v>0</v>
      </c>
      <c r="M21" s="29">
        <f t="shared" si="1"/>
        <v>0</v>
      </c>
      <c r="N21" s="29">
        <f t="shared" si="1"/>
        <v>0</v>
      </c>
    </row>
    <row r="22" spans="1:17" s="7" customFormat="1" ht="30.75">
      <c r="A22" s="35" t="s">
        <v>57</v>
      </c>
      <c r="B22" s="36" t="s">
        <v>1</v>
      </c>
      <c r="C22" s="37">
        <v>3926279</v>
      </c>
      <c r="D22" s="38"/>
      <c r="E22" s="38"/>
      <c r="F22" s="39">
        <v>256669112.83</v>
      </c>
      <c r="G22" s="39">
        <v>198781472.78</v>
      </c>
      <c r="H22" s="39">
        <v>188357933.06</v>
      </c>
      <c r="I22" s="39">
        <v>21859407.6</v>
      </c>
      <c r="J22" s="39">
        <v>23578408.59</v>
      </c>
      <c r="K22" s="39">
        <v>11233609.65</v>
      </c>
      <c r="L22" s="40">
        <f>I22+F22</f>
        <v>278528520.43</v>
      </c>
      <c r="M22" s="40">
        <f>J22+G22</f>
        <v>222359881.37</v>
      </c>
      <c r="N22" s="40">
        <f>K22+H22</f>
        <v>199591542.71</v>
      </c>
      <c r="O22" s="32"/>
      <c r="P22" s="32"/>
      <c r="Q22" s="32"/>
    </row>
    <row r="23" spans="1:17" s="7" customFormat="1" ht="35.25" customHeight="1" hidden="1">
      <c r="A23" s="36" t="s">
        <v>32</v>
      </c>
      <c r="B23" s="36" t="s">
        <v>33</v>
      </c>
      <c r="C23" s="37"/>
      <c r="D23" s="38"/>
      <c r="E23" s="38"/>
      <c r="F23" s="39"/>
      <c r="G23" s="39"/>
      <c r="H23" s="39"/>
      <c r="I23" s="41"/>
      <c r="J23" s="41"/>
      <c r="K23" s="41"/>
      <c r="L23" s="42">
        <f>F23+I23</f>
        <v>0</v>
      </c>
      <c r="M23" s="42">
        <f>G23+J23</f>
        <v>0</v>
      </c>
      <c r="N23" s="42">
        <f>H23+K23</f>
        <v>0</v>
      </c>
      <c r="O23" s="32"/>
      <c r="P23" s="32"/>
      <c r="Q23" s="32"/>
    </row>
    <row r="24" spans="1:17" s="7" customFormat="1" ht="18.75" customHeight="1">
      <c r="A24" s="50" t="s">
        <v>2</v>
      </c>
      <c r="B24" s="51"/>
      <c r="C24" s="38"/>
      <c r="D24" s="38"/>
      <c r="E24" s="38"/>
      <c r="F24" s="42">
        <f aca="true" t="shared" si="3" ref="F24:N24">F22+F8</f>
        <v>358983112.83000004</v>
      </c>
      <c r="G24" s="42">
        <f t="shared" si="3"/>
        <v>303172472.78</v>
      </c>
      <c r="H24" s="42">
        <f t="shared" si="3"/>
        <v>299328933.06</v>
      </c>
      <c r="I24" s="42">
        <f t="shared" si="3"/>
        <v>58813107.6</v>
      </c>
      <c r="J24" s="42">
        <f t="shared" si="3"/>
        <v>61871708.59</v>
      </c>
      <c r="K24" s="42">
        <f t="shared" si="3"/>
        <v>50760209.65</v>
      </c>
      <c r="L24" s="42">
        <f t="shared" si="3"/>
        <v>417796220.43</v>
      </c>
      <c r="M24" s="42">
        <f t="shared" si="3"/>
        <v>365044181.37</v>
      </c>
      <c r="N24" s="42">
        <f t="shared" si="3"/>
        <v>350089142.71000004</v>
      </c>
      <c r="O24" s="32"/>
      <c r="P24" s="32"/>
      <c r="Q24" s="32"/>
    </row>
    <row r="25" spans="1:17" s="7" customFormat="1" ht="20.25" customHeight="1">
      <c r="A25" s="55" t="s">
        <v>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32"/>
      <c r="P25" s="32"/>
      <c r="Q25" s="32"/>
    </row>
    <row r="26" spans="1:17" s="4" customFormat="1" ht="30.75">
      <c r="A26" s="17" t="s">
        <v>19</v>
      </c>
      <c r="B26" s="21" t="s">
        <v>11</v>
      </c>
      <c r="C26" s="1"/>
      <c r="D26" s="1"/>
      <c r="E26" s="1"/>
      <c r="F26" s="24">
        <v>39979782</v>
      </c>
      <c r="G26" s="24">
        <v>44150981</v>
      </c>
      <c r="H26" s="24">
        <v>48598658</v>
      </c>
      <c r="I26" s="24">
        <v>10411716</v>
      </c>
      <c r="J26" s="24">
        <v>11209076</v>
      </c>
      <c r="K26" s="24">
        <v>12563822</v>
      </c>
      <c r="L26" s="24">
        <f aca="true" t="shared" si="4" ref="L26:N27">F26+I26</f>
        <v>50391498</v>
      </c>
      <c r="M26" s="24">
        <f t="shared" si="4"/>
        <v>55360057</v>
      </c>
      <c r="N26" s="24">
        <f t="shared" si="4"/>
        <v>61162480</v>
      </c>
      <c r="O26" s="33"/>
      <c r="P26" s="33"/>
      <c r="Q26" s="33"/>
    </row>
    <row r="27" spans="1:17" s="7" customFormat="1" ht="15">
      <c r="A27" s="17" t="s">
        <v>20</v>
      </c>
      <c r="B27" s="21" t="s">
        <v>12</v>
      </c>
      <c r="C27" s="1"/>
      <c r="D27" s="1"/>
      <c r="E27" s="1"/>
      <c r="F27" s="24">
        <v>713225</v>
      </c>
      <c r="G27" s="24">
        <v>736315</v>
      </c>
      <c r="H27" s="24">
        <v>761330</v>
      </c>
      <c r="I27" s="24">
        <v>713225</v>
      </c>
      <c r="J27" s="24">
        <v>736315</v>
      </c>
      <c r="K27" s="24">
        <v>761330</v>
      </c>
      <c r="L27" s="24">
        <f t="shared" si="4"/>
        <v>1426450</v>
      </c>
      <c r="M27" s="24">
        <f t="shared" si="4"/>
        <v>1472630</v>
      </c>
      <c r="N27" s="24">
        <f t="shared" si="4"/>
        <v>1522660</v>
      </c>
      <c r="O27" s="32"/>
      <c r="P27" s="32"/>
      <c r="Q27" s="32"/>
    </row>
    <row r="28" spans="1:17" ht="62.25">
      <c r="A28" s="17" t="s">
        <v>21</v>
      </c>
      <c r="B28" s="21" t="s">
        <v>13</v>
      </c>
      <c r="C28" s="1"/>
      <c r="D28" s="1"/>
      <c r="E28" s="1"/>
      <c r="F28" s="24">
        <v>3790665</v>
      </c>
      <c r="G28" s="24">
        <v>3817155</v>
      </c>
      <c r="H28" s="24">
        <v>3958265</v>
      </c>
      <c r="I28" s="24">
        <v>26500</v>
      </c>
      <c r="J28" s="24">
        <v>24000</v>
      </c>
      <c r="K28" s="24">
        <v>23000</v>
      </c>
      <c r="L28" s="24">
        <f aca="true" t="shared" si="5" ref="L28:L38">F28+I28</f>
        <v>3817165</v>
      </c>
      <c r="M28" s="24">
        <f aca="true" t="shared" si="6" ref="M28:N38">G28+J28</f>
        <v>3841155</v>
      </c>
      <c r="N28" s="24">
        <f t="shared" si="6"/>
        <v>3981265</v>
      </c>
      <c r="O28" s="31"/>
      <c r="P28" s="31"/>
      <c r="Q28" s="31"/>
    </row>
    <row r="29" spans="1:17" s="7" customFormat="1" ht="15">
      <c r="A29" s="17" t="s">
        <v>22</v>
      </c>
      <c r="B29" s="21" t="s">
        <v>14</v>
      </c>
      <c r="C29" s="1"/>
      <c r="D29" s="1"/>
      <c r="E29" s="1"/>
      <c r="F29" s="24">
        <v>12306105.15</v>
      </c>
      <c r="G29" s="24">
        <v>8512862.28</v>
      </c>
      <c r="H29" s="24">
        <v>8477788.56</v>
      </c>
      <c r="I29" s="24">
        <v>18572000</v>
      </c>
      <c r="J29" s="24">
        <v>13658675</v>
      </c>
      <c r="K29" s="24">
        <v>8808837</v>
      </c>
      <c r="L29" s="24">
        <f t="shared" si="5"/>
        <v>30878105.15</v>
      </c>
      <c r="M29" s="24">
        <f t="shared" si="6"/>
        <v>22171537.28</v>
      </c>
      <c r="N29" s="24">
        <f t="shared" si="6"/>
        <v>17286625.560000002</v>
      </c>
      <c r="O29" s="32"/>
      <c r="P29" s="32"/>
      <c r="Q29" s="32"/>
    </row>
    <row r="30" spans="1:17" s="9" customFormat="1" ht="30.75">
      <c r="A30" s="17" t="s">
        <v>23</v>
      </c>
      <c r="B30" s="21" t="s">
        <v>15</v>
      </c>
      <c r="C30" s="1"/>
      <c r="D30" s="1"/>
      <c r="E30" s="1"/>
      <c r="F30" s="24">
        <v>10182821.55</v>
      </c>
      <c r="G30" s="24">
        <v>974800</v>
      </c>
      <c r="H30" s="24">
        <v>624800</v>
      </c>
      <c r="I30" s="24">
        <v>21721747.76</v>
      </c>
      <c r="J30" s="24">
        <v>35721723.75</v>
      </c>
      <c r="K30" s="24">
        <v>28081301.81</v>
      </c>
      <c r="L30" s="24">
        <f>F30+I30</f>
        <v>31904569.310000002</v>
      </c>
      <c r="M30" s="24">
        <f>G30+J30</f>
        <v>36696523.75</v>
      </c>
      <c r="N30" s="24">
        <f>H30+K30</f>
        <v>28706101.81</v>
      </c>
      <c r="O30" s="34"/>
      <c r="P30" s="34"/>
      <c r="Q30" s="34"/>
    </row>
    <row r="31" spans="1:17" s="7" customFormat="1" ht="15">
      <c r="A31" s="17" t="s">
        <v>24</v>
      </c>
      <c r="B31" s="21" t="s">
        <v>16</v>
      </c>
      <c r="C31" s="1"/>
      <c r="D31" s="1"/>
      <c r="E31" s="1"/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f t="shared" si="5"/>
        <v>0</v>
      </c>
      <c r="M31" s="24">
        <f t="shared" si="6"/>
        <v>0</v>
      </c>
      <c r="N31" s="24">
        <f t="shared" si="6"/>
        <v>0</v>
      </c>
      <c r="O31" s="32"/>
      <c r="P31" s="32"/>
      <c r="Q31" s="32"/>
    </row>
    <row r="32" spans="1:17" ht="15">
      <c r="A32" s="17" t="s">
        <v>25</v>
      </c>
      <c r="B32" s="21" t="s">
        <v>17</v>
      </c>
      <c r="C32" s="1"/>
      <c r="D32" s="1"/>
      <c r="E32" s="1"/>
      <c r="F32" s="24">
        <v>238195666.49</v>
      </c>
      <c r="G32" s="24">
        <v>195159010.06</v>
      </c>
      <c r="H32" s="24">
        <v>196394081.52</v>
      </c>
      <c r="I32" s="24">
        <v>41000</v>
      </c>
      <c r="J32" s="24">
        <v>0</v>
      </c>
      <c r="K32" s="24">
        <v>0</v>
      </c>
      <c r="L32" s="24">
        <f>F32+I32</f>
        <v>238236666.49</v>
      </c>
      <c r="M32" s="24">
        <f>G32+J32</f>
        <v>195159010.06</v>
      </c>
      <c r="N32" s="24">
        <f>H32+K32</f>
        <v>196394081.52</v>
      </c>
      <c r="O32" s="31"/>
      <c r="P32" s="31"/>
      <c r="Q32" s="31"/>
    </row>
    <row r="33" spans="1:17" ht="36" customHeight="1">
      <c r="A33" s="17" t="s">
        <v>26</v>
      </c>
      <c r="B33" s="21" t="s">
        <v>54</v>
      </c>
      <c r="C33" s="1"/>
      <c r="D33" s="1"/>
      <c r="E33" s="1"/>
      <c r="F33" s="24">
        <v>27957886.38</v>
      </c>
      <c r="G33" s="24">
        <v>13372429.53</v>
      </c>
      <c r="H33" s="24">
        <v>12786613.72</v>
      </c>
      <c r="I33" s="24">
        <v>6595000</v>
      </c>
      <c r="J33" s="24">
        <v>0</v>
      </c>
      <c r="K33" s="24">
        <v>0</v>
      </c>
      <c r="L33" s="24">
        <f>F33+I33</f>
        <v>34552886.379999995</v>
      </c>
      <c r="M33" s="24">
        <f t="shared" si="6"/>
        <v>13372429.53</v>
      </c>
      <c r="N33" s="24">
        <f t="shared" si="6"/>
        <v>12786613.72</v>
      </c>
      <c r="O33" s="31"/>
      <c r="P33" s="31"/>
      <c r="Q33" s="31"/>
    </row>
    <row r="34" spans="1:17" ht="15">
      <c r="A34" s="17" t="s">
        <v>27</v>
      </c>
      <c r="B34" s="21" t="s">
        <v>41</v>
      </c>
      <c r="C34" s="1"/>
      <c r="D34" s="1"/>
      <c r="E34" s="1"/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f t="shared" si="5"/>
        <v>0</v>
      </c>
      <c r="M34" s="24">
        <f t="shared" si="6"/>
        <v>0</v>
      </c>
      <c r="N34" s="24">
        <f t="shared" si="6"/>
        <v>0</v>
      </c>
      <c r="O34" s="31"/>
      <c r="P34" s="31"/>
      <c r="Q34" s="31"/>
    </row>
    <row r="35" spans="1:17" ht="15">
      <c r="A35" s="17" t="s">
        <v>28</v>
      </c>
      <c r="B35" s="21" t="s">
        <v>18</v>
      </c>
      <c r="C35" s="1"/>
      <c r="D35" s="1"/>
      <c r="E35" s="1"/>
      <c r="F35" s="24">
        <v>16069785.26</v>
      </c>
      <c r="G35" s="24">
        <v>17098985.26</v>
      </c>
      <c r="H35" s="24">
        <v>18548885.26</v>
      </c>
      <c r="I35" s="24">
        <v>521918.84</v>
      </c>
      <c r="J35" s="24">
        <v>521918.84</v>
      </c>
      <c r="K35" s="24">
        <v>521918.84</v>
      </c>
      <c r="L35" s="24">
        <f t="shared" si="5"/>
        <v>16591704.1</v>
      </c>
      <c r="M35" s="24">
        <f t="shared" si="6"/>
        <v>17620904.1</v>
      </c>
      <c r="N35" s="24">
        <f t="shared" si="6"/>
        <v>19070804.1</v>
      </c>
      <c r="O35" s="31"/>
      <c r="P35" s="31"/>
      <c r="Q35" s="31"/>
    </row>
    <row r="36" spans="1:17" ht="30.75">
      <c r="A36" s="17" t="s">
        <v>29</v>
      </c>
      <c r="B36" s="21" t="s">
        <v>42</v>
      </c>
      <c r="C36" s="1"/>
      <c r="D36" s="1"/>
      <c r="E36" s="1"/>
      <c r="F36" s="24">
        <v>7578176</v>
      </c>
      <c r="G36" s="24">
        <v>17540934.65</v>
      </c>
      <c r="H36" s="24">
        <v>7369511</v>
      </c>
      <c r="I36" s="24">
        <v>210000</v>
      </c>
      <c r="J36" s="24">
        <v>0</v>
      </c>
      <c r="K36" s="24">
        <v>0</v>
      </c>
      <c r="L36" s="24">
        <f>F36+I36</f>
        <v>7788176</v>
      </c>
      <c r="M36" s="24">
        <f>G36+J36</f>
        <v>17540934.65</v>
      </c>
      <c r="N36" s="24">
        <f>H36+K36</f>
        <v>7369511</v>
      </c>
      <c r="O36" s="31"/>
      <c r="P36" s="31"/>
      <c r="Q36" s="31"/>
    </row>
    <row r="37" spans="1:17" ht="30.75">
      <c r="A37" s="17" t="s">
        <v>44</v>
      </c>
      <c r="B37" s="21" t="s">
        <v>43</v>
      </c>
      <c r="C37" s="1"/>
      <c r="D37" s="1"/>
      <c r="E37" s="1"/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f t="shared" si="5"/>
        <v>0</v>
      </c>
      <c r="M37" s="24">
        <f t="shared" si="6"/>
        <v>0</v>
      </c>
      <c r="N37" s="24">
        <f t="shared" si="6"/>
        <v>0</v>
      </c>
      <c r="O37" s="31"/>
      <c r="P37" s="31"/>
      <c r="Q37" s="31"/>
    </row>
    <row r="38" spans="1:17" ht="46.5">
      <c r="A38" s="17" t="s">
        <v>45</v>
      </c>
      <c r="B38" s="21" t="s">
        <v>55</v>
      </c>
      <c r="C38" s="1"/>
      <c r="D38" s="1"/>
      <c r="E38" s="1"/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f t="shared" si="5"/>
        <v>0</v>
      </c>
      <c r="M38" s="24">
        <f t="shared" si="6"/>
        <v>0</v>
      </c>
      <c r="N38" s="24">
        <f t="shared" si="6"/>
        <v>0</v>
      </c>
      <c r="O38" s="31"/>
      <c r="P38" s="31"/>
      <c r="Q38" s="31"/>
    </row>
    <row r="39" spans="1:17" ht="108.75">
      <c r="A39" s="17" t="s">
        <v>46</v>
      </c>
      <c r="B39" s="21" t="s">
        <v>56</v>
      </c>
      <c r="C39" s="1"/>
      <c r="D39" s="1"/>
      <c r="E39" s="1"/>
      <c r="F39" s="24">
        <v>2209000</v>
      </c>
      <c r="G39" s="24">
        <v>1809000</v>
      </c>
      <c r="H39" s="24">
        <v>1809000</v>
      </c>
      <c r="I39" s="24"/>
      <c r="J39" s="24"/>
      <c r="K39" s="24"/>
      <c r="L39" s="24">
        <f>F39+I39</f>
        <v>2209000</v>
      </c>
      <c r="M39" s="24">
        <f>G39+J39</f>
        <v>1809000</v>
      </c>
      <c r="N39" s="24">
        <f>H39+K39</f>
        <v>1809000</v>
      </c>
      <c r="O39" s="31"/>
      <c r="P39" s="31"/>
      <c r="Q39" s="31"/>
    </row>
    <row r="40" spans="1:17" ht="15">
      <c r="A40" s="17"/>
      <c r="B40" s="21"/>
      <c r="C40" s="1"/>
      <c r="D40" s="1"/>
      <c r="E40" s="1"/>
      <c r="F40" s="24"/>
      <c r="G40" s="24"/>
      <c r="H40" s="24"/>
      <c r="I40" s="24"/>
      <c r="J40" s="24"/>
      <c r="K40" s="24"/>
      <c r="L40" s="24"/>
      <c r="M40" s="24"/>
      <c r="N40" s="24"/>
      <c r="O40" s="31"/>
      <c r="P40" s="31"/>
      <c r="Q40" s="31"/>
    </row>
    <row r="41" spans="1:17" ht="15">
      <c r="A41" s="17"/>
      <c r="B41" s="18"/>
      <c r="C41" s="1"/>
      <c r="D41" s="1"/>
      <c r="E41" s="1"/>
      <c r="F41" s="25"/>
      <c r="G41" s="25"/>
      <c r="H41" s="25"/>
      <c r="I41" s="24"/>
      <c r="J41" s="24"/>
      <c r="K41" s="24"/>
      <c r="L41" s="24"/>
      <c r="M41" s="24"/>
      <c r="N41" s="24"/>
      <c r="O41" s="31"/>
      <c r="P41" s="31"/>
      <c r="Q41" s="31"/>
    </row>
    <row r="42" spans="1:17" ht="15">
      <c r="A42" s="52" t="s">
        <v>10</v>
      </c>
      <c r="B42" s="52"/>
      <c r="C42" s="44"/>
      <c r="D42" s="45"/>
      <c r="E42" s="45"/>
      <c r="F42" s="46">
        <f>SUM(F26:F41)</f>
        <v>358983112.83</v>
      </c>
      <c r="G42" s="46">
        <f>SUM(G26:G41)</f>
        <v>303172472.78</v>
      </c>
      <c r="H42" s="46">
        <f>SUM(H26:H41)</f>
        <v>299328933.06</v>
      </c>
      <c r="I42" s="46">
        <f>SUM(I26+I27+I28+I29+I30+I31+I32+I33+I34+I35+I36+I37+I38)</f>
        <v>58813107.60000001</v>
      </c>
      <c r="J42" s="46">
        <f>SUM(J26:J41)</f>
        <v>61871708.59</v>
      </c>
      <c r="K42" s="46">
        <f>SUM(K26:K41)</f>
        <v>50760209.650000006</v>
      </c>
      <c r="L42" s="46">
        <f>SUM(L26:L41)</f>
        <v>417796220.43000007</v>
      </c>
      <c r="M42" s="46">
        <f>SUM(M26:M41)</f>
        <v>365044181.37</v>
      </c>
      <c r="N42" s="46">
        <f>SUM(N26:N41)</f>
        <v>350089142.71000004</v>
      </c>
      <c r="O42" s="31"/>
      <c r="P42" s="31"/>
      <c r="Q42" s="31"/>
    </row>
    <row r="43" spans="1:17" ht="15">
      <c r="A43" s="53" t="s">
        <v>39</v>
      </c>
      <c r="B43" s="54"/>
      <c r="C43" s="47"/>
      <c r="D43" s="48"/>
      <c r="E43" s="48"/>
      <c r="F43" s="49">
        <f aca="true" t="shared" si="7" ref="F43:N43">F24-F42</f>
        <v>0</v>
      </c>
      <c r="G43" s="49">
        <f t="shared" si="7"/>
        <v>0</v>
      </c>
      <c r="H43" s="49">
        <f t="shared" si="7"/>
        <v>0</v>
      </c>
      <c r="I43" s="49">
        <f t="shared" si="7"/>
        <v>0</v>
      </c>
      <c r="J43" s="49">
        <f t="shared" si="7"/>
        <v>0</v>
      </c>
      <c r="K43" s="49">
        <f t="shared" si="7"/>
        <v>0</v>
      </c>
      <c r="L43" s="49">
        <f t="shared" si="7"/>
        <v>0</v>
      </c>
      <c r="M43" s="49">
        <f t="shared" si="7"/>
        <v>0</v>
      </c>
      <c r="N43" s="49">
        <f t="shared" si="7"/>
        <v>0</v>
      </c>
      <c r="O43" s="31"/>
      <c r="P43" s="31"/>
      <c r="Q43" s="31"/>
    </row>
    <row r="44" spans="1:17" ht="16.5" customHeight="1">
      <c r="A44" s="61" t="s">
        <v>36</v>
      </c>
      <c r="B44" s="62"/>
      <c r="C44" s="63"/>
      <c r="D44" s="36"/>
      <c r="E44" s="36"/>
      <c r="F44" s="43"/>
      <c r="G44" s="43" t="s">
        <v>47</v>
      </c>
      <c r="H44" s="43" t="s">
        <v>47</v>
      </c>
      <c r="I44" s="43"/>
      <c r="J44" s="43"/>
      <c r="K44" s="43"/>
      <c r="L44" s="43" t="s">
        <v>47</v>
      </c>
      <c r="M44" s="43" t="s">
        <v>47</v>
      </c>
      <c r="N44" s="43" t="s">
        <v>47</v>
      </c>
      <c r="O44" s="31"/>
      <c r="P44" s="31"/>
      <c r="Q44" s="31"/>
    </row>
    <row r="45" spans="1:17" ht="16.5" customHeight="1">
      <c r="A45" s="58" t="s">
        <v>37</v>
      </c>
      <c r="B45" s="62"/>
      <c r="C45" s="63"/>
      <c r="D45" s="36"/>
      <c r="E45" s="36"/>
      <c r="F45" s="43" t="s">
        <v>47</v>
      </c>
      <c r="G45" s="43" t="s">
        <v>47</v>
      </c>
      <c r="H45" s="43" t="s">
        <v>47</v>
      </c>
      <c r="I45" s="43"/>
      <c r="J45" s="43"/>
      <c r="K45" s="43"/>
      <c r="L45" s="43" t="s">
        <v>47</v>
      </c>
      <c r="M45" s="43" t="s">
        <v>47</v>
      </c>
      <c r="N45" s="43" t="s">
        <v>47</v>
      </c>
      <c r="O45" s="31"/>
      <c r="P45" s="31"/>
      <c r="Q45" s="31"/>
    </row>
    <row r="46" spans="1:17" ht="18.75" customHeight="1">
      <c r="A46" s="58" t="s">
        <v>38</v>
      </c>
      <c r="B46" s="59"/>
      <c r="C46" s="60"/>
      <c r="D46" s="36"/>
      <c r="E46" s="36"/>
      <c r="F46" s="43" t="s">
        <v>47</v>
      </c>
      <c r="G46" s="43" t="s">
        <v>47</v>
      </c>
      <c r="H46" s="43" t="s">
        <v>47</v>
      </c>
      <c r="I46" s="43" t="s">
        <v>47</v>
      </c>
      <c r="J46" s="43" t="s">
        <v>47</v>
      </c>
      <c r="K46" s="43" t="s">
        <v>47</v>
      </c>
      <c r="L46" s="43" t="s">
        <v>47</v>
      </c>
      <c r="M46" s="43" t="s">
        <v>47</v>
      </c>
      <c r="N46" s="43" t="s">
        <v>47</v>
      </c>
      <c r="O46" s="31"/>
      <c r="P46" s="31"/>
      <c r="Q46" s="31"/>
    </row>
    <row r="47" spans="7:17" ht="15">
      <c r="G47" s="11"/>
      <c r="O47" s="31"/>
      <c r="P47" s="31"/>
      <c r="Q47" s="31"/>
    </row>
    <row r="48" spans="1:17" ht="18">
      <c r="A48" s="56"/>
      <c r="B48" s="57"/>
      <c r="G48" s="10"/>
      <c r="I48" s="22"/>
      <c r="J48" s="22"/>
      <c r="K48" s="22"/>
      <c r="L48" s="22"/>
      <c r="M48" s="22"/>
      <c r="N48" s="22"/>
      <c r="O48" s="31"/>
      <c r="P48" s="31"/>
      <c r="Q48" s="31"/>
    </row>
    <row r="49" spans="6:17" ht="15">
      <c r="F49" s="31"/>
      <c r="G49" s="31"/>
      <c r="H49" s="31"/>
      <c r="O49" s="31"/>
      <c r="P49" s="31"/>
      <c r="Q49" s="31"/>
    </row>
    <row r="50" spans="15:17" ht="15">
      <c r="O50" s="31"/>
      <c r="P50" s="31"/>
      <c r="Q50" s="31"/>
    </row>
  </sheetData>
  <sheetProtection/>
  <mergeCells count="15">
    <mergeCell ref="A1:N3"/>
    <mergeCell ref="L5:N5"/>
    <mergeCell ref="I5:K5"/>
    <mergeCell ref="M4:N4"/>
    <mergeCell ref="F5:H5"/>
    <mergeCell ref="A5:A6"/>
    <mergeCell ref="B5:B6"/>
    <mergeCell ref="A24:B24"/>
    <mergeCell ref="A42:B42"/>
    <mergeCell ref="A43:B43"/>
    <mergeCell ref="A25:N25"/>
    <mergeCell ref="A48:B48"/>
    <mergeCell ref="A46:C46"/>
    <mergeCell ref="A44:C44"/>
    <mergeCell ref="A45:C45"/>
  </mergeCells>
  <printOptions/>
  <pageMargins left="0.2755905511811024" right="0.15748031496062992" top="0.2362204724409449" bottom="0.36" header="0.2755905511811024" footer="0.15748031496062992"/>
  <pageSetup fitToHeight="0" fitToWidth="1" horizontalDpi="600" verticalDpi="600" orientation="landscape" paperSize="9" scale="61" r:id="rId1"/>
  <headerFooter alignWithMargins="0">
    <oddFooter>&amp;CСтраница &amp;P</oddFooter>
  </headerFooter>
  <rowBreaks count="1" manualBreakCount="1"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Zam</cp:lastModifiedBy>
  <cp:lastPrinted>2021-11-24T08:08:57Z</cp:lastPrinted>
  <dcterms:created xsi:type="dcterms:W3CDTF">2000-09-29T06:30:00Z</dcterms:created>
  <dcterms:modified xsi:type="dcterms:W3CDTF">2021-11-24T08:09:06Z</dcterms:modified>
  <cp:category/>
  <cp:version/>
  <cp:contentType/>
  <cp:contentStatus/>
</cp:coreProperties>
</file>