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О потребности в МУ" sheetId="1" r:id="rId1"/>
    <sheet name="Оценка потребности" sheetId="2" r:id="rId2"/>
  </sheets>
  <definedNames>
    <definedName name="_xlnm.Print_Titles" localSheetId="0">'О потребности в МУ'!$4:$5</definedName>
  </definedNames>
  <calcPr fullCalcOnLoad="1"/>
</workbook>
</file>

<file path=xl/sharedStrings.xml><?xml version="1.0" encoding="utf-8"?>
<sst xmlns="http://schemas.openxmlformats.org/spreadsheetml/2006/main" count="100" uniqueCount="56">
  <si>
    <t>Информация о потребности в предоставляемой муниципальной услуге</t>
  </si>
  <si>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</si>
  <si>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</si>
  <si>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</si>
  <si>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</si>
  <si>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</si>
  <si>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</si>
  <si>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</si>
  <si>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</si>
  <si>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</si>
  <si>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</si>
  <si>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</si>
  <si>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</si>
  <si>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</si>
  <si>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</si>
  <si>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</si>
  <si>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</si>
  <si>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</si>
  <si>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</si>
  <si>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Сводная информация об оценке потребности в муниципальных услугах, предоставляемых муниципальными учреждениями Дубровского муниципального района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</si>
  <si>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</si>
  <si>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</si>
  <si>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</si>
  <si>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Число обучающихся, Число человеко-дней проведенных в группе </t>
  </si>
  <si>
    <t xml:space="preserve">Число воспитанников, Число человеко-дней проведенных в группе </t>
  </si>
  <si>
    <t>Число обучающихся</t>
  </si>
  <si>
    <t>Коррекционно - развивающая, компенсирующая и логопедическая помощь обучающимся</t>
  </si>
  <si>
    <t>Спортивная подготовка по олимпийским видам спорта</t>
  </si>
  <si>
    <t xml:space="preserve">Спортивная подготовка по не олимпийским видам спорта </t>
  </si>
  <si>
    <t>Организация спортивной подготовки на спортивно-оздоровительном этапе (работа)</t>
  </si>
  <si>
    <t>Реализация дополнительных предпрофессиональных программ в области искусств</t>
  </si>
  <si>
    <t>Библиотечное,библиографическое и информационное обслуживание пользователей библиотеки</t>
  </si>
  <si>
    <t>Публичный показ музейных предметов, музейных коллекций</t>
  </si>
  <si>
    <t>Организация деятельности клубных формирований и формирований самодеятельного народного творчества</t>
  </si>
  <si>
    <t xml:space="preserve">Количество лиц, прошедших спортивную подготовку  </t>
  </si>
  <si>
    <t>Число лиц, прошедших спортивную подготовку</t>
  </si>
  <si>
    <t>Количество посещений Вне стационара</t>
  </si>
  <si>
    <t>Количество посещений В стационарных условиях</t>
  </si>
  <si>
    <t>Количество посещений Удаленно через сеть Интернет</t>
  </si>
  <si>
    <t>Число посетителей</t>
  </si>
  <si>
    <t>количество посещений (человек)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</si>
  <si>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(Электронная+бумажна)</t>
  </si>
  <si>
    <t xml:space="preserve">Количество привлеченных лиц </t>
  </si>
  <si>
    <t>Количество посещений</t>
  </si>
  <si>
    <t>Количество человекочасов</t>
  </si>
  <si>
    <t>Реализация дополнительных общеобразовательных программ в области искусств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</si>
  <si>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(Электронная)</t>
  </si>
  <si>
    <t>Количество услуг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</si>
  <si>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(Бумажная)</t>
  </si>
  <si>
    <t>Отчетный финансовый год (2020)</t>
  </si>
  <si>
    <t>Текущий финансовый год (2021)</t>
  </si>
  <si>
    <t>Очередной финансовый год (2022)</t>
  </si>
  <si>
    <t>Первый год планого периода (2023)</t>
  </si>
  <si>
    <t>Второй год планового периода (2024)</t>
  </si>
  <si>
    <t>Первый год планового периода (2023)</t>
  </si>
  <si>
    <t>Реализация дополнительных общеразвивающих программ в области искусств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</si>
</sst>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_(* #,##0_);_(* \(\ #,##0\ \);_(* &quot;-&quot;_);_(\ @_ \)"/>
    <numFmt numFmtId="181" formatCode="_(* #,##0.00_);_(* \(\ #,##0.00\ \);_(* &quot;-&quot;??_);_(\ @_ \)"/>
    <numFmt numFmtId="182" formatCode="_(&quot;$&quot;* #,##0_);_(&quot;$&quot;* \(\ #,##0\ \);_(&quot;$&quot;* &quot;-&quot;_);_(\ @_ \)"/>
    <numFmt numFmtId="183" formatCode="_(&quot;$&quot;* #,##0.00_);_(&quot;$&quot;* \(\ #,##0.00\ \);_(&quot;$&quot;* &quot;-&quot;??_);_(\ @_ 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0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1"/>
      <color indexed="36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0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0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24" fillId="28" borderId="1" applyNumberFormat="0" applyAlignment="0" applyProtection="0"/>
    <xf numFmtId="0" fontId="17" fillId="29" borderId="2" applyNumberFormat="0" applyAlignment="0" applyProtection="0"/>
    <xf numFmtId="0" fontId="23" fillId="0" borderId="0">
      <alignment/>
      <protection/>
    </xf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3" fillId="3" borderId="1" applyNumberFormat="0" applyAlignment="0" applyProtection="0"/>
    <xf numFmtId="0" fontId="29" fillId="0" borderId="6" applyNumberFormat="0" applyFill="0" applyAlignment="0" applyProtection="0"/>
    <xf numFmtId="0" fontId="12" fillId="14" borderId="0" applyNumberFormat="0" applyBorder="0" applyAlignment="0" applyProtection="0"/>
    <xf numFmtId="0" fontId="25" fillId="0" borderId="0">
      <alignment/>
      <protection/>
    </xf>
    <xf numFmtId="0" fontId="23" fillId="4" borderId="7" applyNumberFormat="0" applyFont="0" applyAlignment="0" applyProtection="0"/>
    <xf numFmtId="0" fontId="14" fillId="28" borderId="8" applyNumberFormat="0" applyAlignment="0" applyProtection="0"/>
    <xf numFmtId="9" fontId="25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30" fillId="15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15" borderId="10">
      <alignment/>
      <protection/>
    </xf>
    <xf numFmtId="0" fontId="30" fillId="0" borderId="11">
      <alignment horizontal="center" vertical="center" wrapText="1"/>
      <protection/>
    </xf>
    <xf numFmtId="0" fontId="30" fillId="15" borderId="12">
      <alignment/>
      <protection/>
    </xf>
    <xf numFmtId="0" fontId="30" fillId="15" borderId="0">
      <alignment shrinkToFit="1"/>
      <protection/>
    </xf>
    <xf numFmtId="0" fontId="33" fillId="0" borderId="12">
      <alignment horizontal="right"/>
      <protection/>
    </xf>
    <xf numFmtId="4" fontId="33" fillId="14" borderId="12">
      <alignment horizontal="right" vertical="top" shrinkToFit="1"/>
      <protection/>
    </xf>
    <xf numFmtId="4" fontId="33" fillId="10" borderId="12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11">
      <alignment vertical="top" wrapText="1"/>
      <protection/>
    </xf>
    <xf numFmtId="49" fontId="30" fillId="0" borderId="11">
      <alignment horizontal="center" vertical="top" shrinkToFit="1"/>
      <protection/>
    </xf>
    <xf numFmtId="4" fontId="33" fillId="14" borderId="11">
      <alignment horizontal="right" vertical="top" shrinkToFit="1"/>
      <protection/>
    </xf>
    <xf numFmtId="4" fontId="33" fillId="14" borderId="11">
      <alignment horizontal="right" vertical="top" shrinkToFit="1"/>
      <protection/>
    </xf>
    <xf numFmtId="4" fontId="33" fillId="10" borderId="11">
      <alignment horizontal="right" vertical="top" shrinkToFit="1"/>
      <protection/>
    </xf>
    <xf numFmtId="0" fontId="30" fillId="15" borderId="13">
      <alignment/>
      <protection/>
    </xf>
    <xf numFmtId="0" fontId="30" fillId="15" borderId="13">
      <alignment horizontal="center"/>
      <protection/>
    </xf>
    <xf numFmtId="4" fontId="33" fillId="0" borderId="11">
      <alignment horizontal="right" vertical="top" shrinkToFit="1"/>
      <protection/>
    </xf>
    <xf numFmtId="49" fontId="30" fillId="0" borderId="11">
      <alignment vertical="top" wrapText="1"/>
      <protection/>
    </xf>
    <xf numFmtId="4" fontId="30" fillId="0" borderId="11">
      <alignment horizontal="right" vertical="top" shrinkToFit="1"/>
      <protection/>
    </xf>
    <xf numFmtId="0" fontId="30" fillId="15" borderId="13">
      <alignment shrinkToFit="1"/>
      <protection/>
    </xf>
    <xf numFmtId="0" fontId="30" fillId="15" borderId="12">
      <alignment horizontal="center"/>
      <protection/>
    </xf>
    <xf numFmtId="4" fontId="33" fillId="10" borderId="11">
      <alignment horizontal="right" vertical="top" shrinkToFit="1"/>
      <protection/>
    </xf>
    <xf numFmtId="0" fontId="4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0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0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0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0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1" fillId="37" borderId="14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42" fillId="15" borderId="15" applyNumberFormat="0" applyAlignment="0" applyProtection="0"/>
    <xf numFmtId="0" fontId="14" fillId="15" borderId="8" applyNumberFormat="0" applyAlignment="0" applyProtection="0"/>
    <xf numFmtId="0" fontId="14" fillId="15" borderId="8" applyNumberFormat="0" applyAlignment="0" applyProtection="0"/>
    <xf numFmtId="0" fontId="43" fillId="15" borderId="14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45" fillId="38" borderId="21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 vertical="top" wrapText="1"/>
      <protection/>
    </xf>
    <xf numFmtId="0" fontId="36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9" fontId="1" fillId="0" borderId="0" applyFont="0" applyFill="0" applyBorder="0" applyAlignment="0" applyProtection="0"/>
    <xf numFmtId="0" fontId="49" fillId="0" borderId="23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4" fontId="2" fillId="0" borderId="2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4" fontId="3" fillId="0" borderId="24" xfId="152" applyNumberFormat="1" applyFont="1" applyFill="1" applyBorder="1" applyAlignment="1" applyProtection="1">
      <alignment horizontal="right" vertical="center" shrinkToFit="1"/>
      <protection/>
    </xf>
    <xf numFmtId="4" fontId="2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24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2" fillId="41" borderId="24" xfId="0" applyFont="1" applyFill="1" applyBorder="1" applyAlignment="1">
      <alignment horizontal="left" vertical="top" wrapText="1"/>
    </xf>
    <xf numFmtId="0" fontId="2" fillId="41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4" fontId="2" fillId="41" borderId="24" xfId="0" applyNumberFormat="1" applyFont="1" applyFill="1" applyBorder="1" applyAlignment="1">
      <alignment horizontal="center" vertical="center" wrapText="1"/>
    </xf>
    <xf numFmtId="3" fontId="2" fillId="41" borderId="24" xfId="0" applyNumberFormat="1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1" fontId="2" fillId="41" borderId="24" xfId="0" applyNumberFormat="1" applyFont="1" applyFill="1" applyBorder="1" applyAlignment="1">
      <alignment horizontal="center" vertical="center" wrapText="1"/>
    </xf>
    <xf numFmtId="2" fontId="2" fillId="41" borderId="24" xfId="0" applyNumberFormat="1" applyFont="1" applyFill="1" applyBorder="1" applyAlignment="1">
      <alignment horizontal="center" vertical="center" wrapText="1"/>
    </xf>
    <xf numFmtId="2" fontId="2" fillId="41" borderId="24" xfId="0" applyNumberFormat="1" applyFont="1" applyFill="1" applyBorder="1" applyAlignment="1">
      <alignment horizontal="center" vertical="center"/>
    </xf>
    <xf numFmtId="0" fontId="4" fillId="41" borderId="24" xfId="0" applyFont="1" applyFill="1" applyBorder="1" applyAlignment="1">
      <alignment vertical="center"/>
    </xf>
    <xf numFmtId="2" fontId="4" fillId="41" borderId="24" xfId="0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center" vertical="center" wrapText="1"/>
    </xf>
    <xf numFmtId="2" fontId="4" fillId="41" borderId="24" xfId="0" applyNumberFormat="1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/>
    </xf>
    <xf numFmtId="3" fontId="2" fillId="41" borderId="24" xfId="0" applyNumberFormat="1" applyFont="1" applyFill="1" applyBorder="1" applyAlignment="1">
      <alignment horizontal="center" vertical="center" wrapText="1"/>
    </xf>
    <xf numFmtId="165" fontId="2" fillId="41" borderId="24" xfId="0" applyNumberFormat="1" applyFont="1" applyFill="1" applyBorder="1" applyAlignment="1">
      <alignment horizontal="center" vertical="center" wrapText="1"/>
    </xf>
    <xf numFmtId="0" fontId="3" fillId="41" borderId="24" xfId="0" applyFont="1" applyFill="1" applyBorder="1" applyAlignment="1">
      <alignment horizontal="center" vertical="center" wrapText="1"/>
    </xf>
    <xf numFmtId="165" fontId="2" fillId="41" borderId="2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9" fillId="0" borderId="0" xfId="227" applyNumberFormat="1" applyFont="1" applyFill="1" applyBorder="1" applyAlignment="1">
      <alignment vertical="top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2" fontId="3" fillId="41" borderId="26" xfId="0" applyNumberFormat="1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165" fontId="3" fillId="41" borderId="26" xfId="0" applyNumberFormat="1" applyFont="1" applyFill="1" applyBorder="1" applyAlignment="1">
      <alignment horizontal="center" vertical="center" wrapText="1"/>
    </xf>
    <xf numFmtId="165" fontId="2" fillId="41" borderId="27" xfId="0" applyNumberFormat="1" applyFont="1" applyFill="1" applyBorder="1" applyAlignment="1">
      <alignment horizontal="center" vertical="center" wrapText="1"/>
    </xf>
    <xf numFmtId="165" fontId="2" fillId="41" borderId="25" xfId="0" applyNumberFormat="1" applyFont="1" applyFill="1" applyBorder="1" applyAlignment="1">
      <alignment horizontal="center" vertical="center" wrapText="1"/>
    </xf>
    <xf numFmtId="4" fontId="2" fillId="41" borderId="26" xfId="0" applyNumberFormat="1" applyFont="1" applyFill="1" applyBorder="1" applyAlignment="1">
      <alignment horizontal="center" vertical="center" wrapText="1"/>
    </xf>
    <xf numFmtId="4" fontId="2" fillId="41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41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3" fontId="2" fillId="41" borderId="26" xfId="0" applyNumberFormat="1" applyFont="1" applyFill="1" applyBorder="1" applyAlignment="1">
      <alignment horizontal="center" vertical="center" wrapText="1"/>
    </xf>
    <xf numFmtId="3" fontId="2" fillId="41" borderId="25" xfId="0" applyNumberFormat="1" applyFont="1" applyFill="1" applyBorder="1" applyAlignment="1">
      <alignment horizontal="center" vertical="center" wrapText="1"/>
    </xf>
    <xf numFmtId="165" fontId="2" fillId="41" borderId="26" xfId="0" applyNumberFormat="1" applyFont="1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2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3" xfId="23"/>
    <cellStyle name="20% - Акцент1_Документ" xfId="24"/>
    <cellStyle name="20% — акцент2" xfId="25"/>
    <cellStyle name="20% - Акцент2 2" xfId="26"/>
    <cellStyle name="20% - Акцент2 3" xfId="27"/>
    <cellStyle name="20% - Акцент2_Документ" xfId="28"/>
    <cellStyle name="20% — акцент3" xfId="29"/>
    <cellStyle name="20% - Акцент3 2" xfId="30"/>
    <cellStyle name="20% - Акцент3 3" xfId="31"/>
    <cellStyle name="20% - Акцент3_Документ" xfId="32"/>
    <cellStyle name="20% — акцент4" xfId="33"/>
    <cellStyle name="20% - Акцент4 2" xfId="34"/>
    <cellStyle name="20% - Акцент4 3" xfId="35"/>
    <cellStyle name="20% - Акцент4_Документ" xfId="36"/>
    <cellStyle name="20% — акцент5" xfId="37"/>
    <cellStyle name="20% - Акцент5 2" xfId="38"/>
    <cellStyle name="20% - Акцент5 3" xfId="39"/>
    <cellStyle name="20% — акцент6" xfId="40"/>
    <cellStyle name="20% - Акцент6 2" xfId="41"/>
    <cellStyle name="20% - Акцент6 3" xfId="42"/>
    <cellStyle name="20% - Акцент6_Документ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/>
    <cellStyle name="40% - Акцент1 2" xfId="51"/>
    <cellStyle name="40% - Акцент1 3" xfId="52"/>
    <cellStyle name="40% - Акцент1_Документ" xfId="53"/>
    <cellStyle name="40% — акцент2" xfId="54"/>
    <cellStyle name="40% - Акцент2 2" xfId="55"/>
    <cellStyle name="40% - Акцент2 3" xfId="56"/>
    <cellStyle name="40% — акцент3" xfId="57"/>
    <cellStyle name="40% - Акцент3 2" xfId="58"/>
    <cellStyle name="40% - Акцент3 3" xfId="59"/>
    <cellStyle name="40% - Акцент3_Документ" xfId="60"/>
    <cellStyle name="40% — акцент4" xfId="61"/>
    <cellStyle name="40% - Акцент4 2" xfId="62"/>
    <cellStyle name="40% - Акцент4 3" xfId="63"/>
    <cellStyle name="40% - Акцент4_Документ" xfId="64"/>
    <cellStyle name="40% — акцент5" xfId="65"/>
    <cellStyle name="40% - Акцент5 2" xfId="66"/>
    <cellStyle name="40% - Акцент5 3" xfId="67"/>
    <cellStyle name="40% - Акцент5_Документ" xfId="68"/>
    <cellStyle name="40% — акцент6" xfId="69"/>
    <cellStyle name="40% - Акцент6 2" xfId="70"/>
    <cellStyle name="40% - Акцент6 3" xfId="71"/>
    <cellStyle name="40% - Акцент6_Документ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— акцент1" xfId="79"/>
    <cellStyle name="60% - Акцент1 2" xfId="80"/>
    <cellStyle name="60% - Акцент1 3" xfId="81"/>
    <cellStyle name="60% - Акцент1_211,212" xfId="82"/>
    <cellStyle name="60% — акцент2" xfId="83"/>
    <cellStyle name="60% - Акцент2 2" xfId="84"/>
    <cellStyle name="60% - Акцент2 3" xfId="85"/>
    <cellStyle name="60% - Акцент2_211,212" xfId="86"/>
    <cellStyle name="60% — акцент3" xfId="87"/>
    <cellStyle name="60% - Акцент3 2" xfId="88"/>
    <cellStyle name="60% - Акцент3 3" xfId="89"/>
    <cellStyle name="60% - Акцент3_211,212" xfId="90"/>
    <cellStyle name="60% — акцент4" xfId="91"/>
    <cellStyle name="60% - Акцент4 2" xfId="92"/>
    <cellStyle name="60% - Акцент4 3" xfId="93"/>
    <cellStyle name="60% - Акцент4_211,212" xfId="94"/>
    <cellStyle name="60% — акцент5" xfId="95"/>
    <cellStyle name="60% - Акцент5 2" xfId="96"/>
    <cellStyle name="60% - Акцент5 3" xfId="97"/>
    <cellStyle name="60% - Акцент5_211,212" xfId="98"/>
    <cellStyle name="60% — акцент6" xfId="99"/>
    <cellStyle name="60% - Акцент6 2" xfId="100"/>
    <cellStyle name="60% - Акцент6 3" xfId="101"/>
    <cellStyle name="60% - Акцент6_211,212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Bad" xfId="109"/>
    <cellStyle name="br" xfId="110"/>
    <cellStyle name="Calculation" xfId="111"/>
    <cellStyle name="Check Cell" xfId="112"/>
    <cellStyle name="col" xfId="113"/>
    <cellStyle name="Comma [0]_1" xfId="114"/>
    <cellStyle name="Comma_1" xfId="115"/>
    <cellStyle name="Currency [0]_1" xfId="116"/>
    <cellStyle name="Currency_1" xfId="117"/>
    <cellStyle name="Explanatory Text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_1" xfId="127"/>
    <cellStyle name="Note" xfId="128"/>
    <cellStyle name="Output" xfId="129"/>
    <cellStyle name="Percent_1" xfId="130"/>
    <cellStyle name="style0" xfId="131"/>
    <cellStyle name="td" xfId="132"/>
    <cellStyle name="Title" xfId="133"/>
    <cellStyle name="Total" xfId="134"/>
    <cellStyle name="tr" xfId="135"/>
    <cellStyle name="Warning Text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5_Документ" xfId="152"/>
    <cellStyle name="xl36" xfId="153"/>
    <cellStyle name="xl37" xfId="154"/>
    <cellStyle name="xl38" xfId="155"/>
    <cellStyle name="xl39" xfId="156"/>
    <cellStyle name="xl40" xfId="157"/>
    <cellStyle name="xl41" xfId="158"/>
    <cellStyle name="xl42" xfId="159"/>
    <cellStyle name="xl43" xfId="160"/>
    <cellStyle name="xl64" xfId="161"/>
    <cellStyle name="Акцент1" xfId="162"/>
    <cellStyle name="Акцент1 2" xfId="163"/>
    <cellStyle name="Акцент1 3" xfId="164"/>
    <cellStyle name="Акцент2" xfId="165"/>
    <cellStyle name="Акцент2 2" xfId="166"/>
    <cellStyle name="Акцент2 3" xfId="167"/>
    <cellStyle name="Акцент3" xfId="168"/>
    <cellStyle name="Акцент3 2" xfId="169"/>
    <cellStyle name="Акцент3 3" xfId="170"/>
    <cellStyle name="Акцент4" xfId="171"/>
    <cellStyle name="Акцент4 2" xfId="172"/>
    <cellStyle name="Акцент4 3" xfId="173"/>
    <cellStyle name="Акцент5" xfId="174"/>
    <cellStyle name="Акцент5 2" xfId="175"/>
    <cellStyle name="Акцент5 3" xfId="176"/>
    <cellStyle name="Акцент6" xfId="177"/>
    <cellStyle name="Акцент6 2" xfId="178"/>
    <cellStyle name="Акцент6 3" xfId="179"/>
    <cellStyle name="Ввод " xfId="180"/>
    <cellStyle name="Ввод  2" xfId="181"/>
    <cellStyle name="Ввод  3" xfId="182"/>
    <cellStyle name="Вывод" xfId="183"/>
    <cellStyle name="Вывод 2" xfId="184"/>
    <cellStyle name="Вывод 3" xfId="185"/>
    <cellStyle name="Вычисление" xfId="186"/>
    <cellStyle name="Вычисление 2" xfId="187"/>
    <cellStyle name="Вычисление 3" xfId="188"/>
    <cellStyle name="Hyperlink" xfId="189"/>
    <cellStyle name="Currency" xfId="190"/>
    <cellStyle name="Currency [0]" xfId="191"/>
    <cellStyle name="Заголовок 1" xfId="192"/>
    <cellStyle name="Заголовок 1 2" xfId="193"/>
    <cellStyle name="Заголовок 1 3" xfId="194"/>
    <cellStyle name="Заголовок 2" xfId="195"/>
    <cellStyle name="Заголовок 2 2" xfId="196"/>
    <cellStyle name="Заголовок 2 3" xfId="197"/>
    <cellStyle name="Заголовок 3" xfId="198"/>
    <cellStyle name="Заголовок 3 2" xfId="199"/>
    <cellStyle name="Заголовок 3 3" xfId="200"/>
    <cellStyle name="Заголовок 4" xfId="201"/>
    <cellStyle name="Заголовок 4 2" xfId="202"/>
    <cellStyle name="Заголовок 4 3" xfId="203"/>
    <cellStyle name="Итог" xfId="204"/>
    <cellStyle name="Итог 2" xfId="205"/>
    <cellStyle name="Итог 3" xfId="206"/>
    <cellStyle name="Контрольная ячейка" xfId="207"/>
    <cellStyle name="Контрольная ячейка 2" xfId="208"/>
    <cellStyle name="Контрольная ячейка 3" xfId="209"/>
    <cellStyle name="Название" xfId="210"/>
    <cellStyle name="Название 2" xfId="211"/>
    <cellStyle name="Название 3" xfId="212"/>
    <cellStyle name="Нейтральный" xfId="213"/>
    <cellStyle name="Нейтральный 2" xfId="214"/>
    <cellStyle name="Нейтральный 3" xfId="215"/>
    <cellStyle name="Обычный 102" xfId="216"/>
    <cellStyle name="Обычный 103" xfId="217"/>
    <cellStyle name="Обычный 2" xfId="218"/>
    <cellStyle name="Обычный 2 2" xfId="219"/>
    <cellStyle name="Обычный 2 3" xfId="220"/>
    <cellStyle name="Обычный 2 4" xfId="221"/>
    <cellStyle name="Обычный 2_1" xfId="222"/>
    <cellStyle name="Обычный 3" xfId="223"/>
    <cellStyle name="Обычный 4" xfId="224"/>
    <cellStyle name="Обычный 5" xfId="225"/>
    <cellStyle name="Обычный 6" xfId="226"/>
    <cellStyle name="Обычный_О потребности в МУ" xfId="227"/>
    <cellStyle name="Followed Hyperlink" xfId="228"/>
    <cellStyle name="Плохой" xfId="229"/>
    <cellStyle name="Плохой 2" xfId="230"/>
    <cellStyle name="Плохой 3" xfId="231"/>
    <cellStyle name="Пояснение" xfId="232"/>
    <cellStyle name="Пояснение 2" xfId="233"/>
    <cellStyle name="Пояснение 3" xfId="234"/>
    <cellStyle name="Примечание" xfId="235"/>
    <cellStyle name="Примечание 2" xfId="236"/>
    <cellStyle name="Примечание 3" xfId="237"/>
    <cellStyle name="Percent" xfId="238"/>
    <cellStyle name="Связанная ячейка" xfId="239"/>
    <cellStyle name="Связанная ячейка 2" xfId="240"/>
    <cellStyle name="Связанная ячейка 3" xfId="241"/>
    <cellStyle name="Текст предупреждения" xfId="242"/>
    <cellStyle name="Текст предупреждения 2" xfId="243"/>
    <cellStyle name="Текст предупреждения 3" xfId="244"/>
    <cellStyle name="Comma" xfId="245"/>
    <cellStyle name="Comma [0]" xfId="246"/>
    <cellStyle name="Финансовый 2" xfId="247"/>
    <cellStyle name="Финансовый 3" xfId="248"/>
    <cellStyle name="Финансовый 4" xfId="249"/>
    <cellStyle name="Финансовый 4 2" xfId="250"/>
    <cellStyle name="Финансовый 5" xfId="251"/>
    <cellStyle name="Финансовый 6" xfId="252"/>
    <cellStyle name="Хороший" xfId="253"/>
    <cellStyle name="Хороший 2" xfId="254"/>
    <cellStyle name="Хороший 3" xfId="2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S22" sqref="S22"/>
    </sheetView>
  </sheetViews>
  <sheetFormatPr defaultColWidth="9.140625" defaultRowHeight="15"/>
  <cols>
    <col min="1" max="1" width="18.00390625" style="22" customWidth="1"/>
    <col min="2" max="2" width="6.8515625" style="22" customWidth="1"/>
    <col min="3" max="3" width="11.57421875" style="22" bestFit="1" customWidth="1"/>
    <col min="4" max="4" width="14.00390625" style="22" customWidth="1"/>
    <col min="5" max="6" width="6.00390625" style="22" customWidth="1"/>
    <col min="7" max="7" width="9.140625" style="22" customWidth="1"/>
    <col min="8" max="8" width="16.28125" style="22" customWidth="1"/>
    <col min="9" max="9" width="6.00390625" style="22" customWidth="1"/>
    <col min="10" max="10" width="6.421875" style="22" customWidth="1"/>
    <col min="11" max="11" width="13.00390625" style="22" customWidth="1"/>
    <col min="12" max="12" width="11.7109375" style="22" customWidth="1"/>
    <col min="13" max="13" width="6.421875" style="22" customWidth="1"/>
    <col min="14" max="14" width="6.140625" style="22" customWidth="1"/>
    <col min="15" max="15" width="9.57421875" style="22" bestFit="1" customWidth="1"/>
    <col min="16" max="16" width="12.421875" style="22" customWidth="1"/>
    <col min="17" max="17" width="6.7109375" style="22" customWidth="1"/>
    <col min="18" max="18" width="6.140625" style="22" customWidth="1"/>
    <col min="19" max="19" width="9.140625" style="22" customWidth="1"/>
    <col min="20" max="20" width="13.57421875" style="22" customWidth="1"/>
    <col min="21" max="21" width="6.28125" style="22" customWidth="1"/>
    <col min="22" max="16384" width="9.140625" style="22" customWidth="1"/>
  </cols>
  <sheetData>
    <row r="2" spans="2:12" s="5" customFormat="1" ht="24.75" customHeight="1">
      <c r="B2" s="61" t="s">
        <v>0</v>
      </c>
      <c r="C2" s="61"/>
      <c r="D2" s="61"/>
      <c r="E2" s="61"/>
      <c r="F2" s="61"/>
      <c r="G2" s="61"/>
      <c r="H2" s="61"/>
      <c r="I2" s="61"/>
      <c r="J2" s="6"/>
      <c r="K2" s="6"/>
      <c r="L2" s="6"/>
    </row>
    <row r="3" spans="2:12" s="5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1" s="5" customFormat="1" ht="12.75">
      <c r="A4" s="62" t="s">
        <v>1</v>
      </c>
      <c r="B4" s="63" t="s">
        <v>49</v>
      </c>
      <c r="C4" s="63"/>
      <c r="D4" s="63"/>
      <c r="E4" s="63"/>
      <c r="F4" s="60" t="s">
        <v>50</v>
      </c>
      <c r="G4" s="60"/>
      <c r="H4" s="60"/>
      <c r="I4" s="60"/>
      <c r="J4" s="60" t="s">
        <v>51</v>
      </c>
      <c r="K4" s="60"/>
      <c r="L4" s="60"/>
      <c r="M4" s="60"/>
      <c r="N4" s="60" t="s">
        <v>52</v>
      </c>
      <c r="O4" s="60"/>
      <c r="P4" s="60"/>
      <c r="Q4" s="60"/>
      <c r="R4" s="60" t="s">
        <v>53</v>
      </c>
      <c r="S4" s="60"/>
      <c r="T4" s="60"/>
      <c r="U4" s="60"/>
    </row>
    <row r="5" spans="1:21" s="9" customFormat="1" ht="189" customHeight="1">
      <c r="A5" s="62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3</v>
      </c>
      <c r="H5" s="8" t="s">
        <v>7</v>
      </c>
      <c r="I5" s="8" t="s">
        <v>8</v>
      </c>
      <c r="J5" s="8" t="s">
        <v>6</v>
      </c>
      <c r="K5" s="8" t="s">
        <v>3</v>
      </c>
      <c r="L5" s="8" t="s">
        <v>9</v>
      </c>
      <c r="M5" s="8" t="s">
        <v>8</v>
      </c>
      <c r="N5" s="8" t="s">
        <v>6</v>
      </c>
      <c r="O5" s="8" t="s">
        <v>3</v>
      </c>
      <c r="P5" s="8" t="s">
        <v>9</v>
      </c>
      <c r="Q5" s="8" t="s">
        <v>8</v>
      </c>
      <c r="R5" s="8" t="s">
        <v>6</v>
      </c>
      <c r="S5" s="8" t="s">
        <v>3</v>
      </c>
      <c r="T5" s="8" t="s">
        <v>9</v>
      </c>
      <c r="U5" s="8" t="s">
        <v>8</v>
      </c>
    </row>
    <row r="6" spans="1:21" s="5" customFormat="1" ht="12.75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4" t="s">
        <v>10</v>
      </c>
      <c r="I6" s="4">
        <v>8</v>
      </c>
      <c r="J6" s="2">
        <v>9</v>
      </c>
      <c r="K6" s="2">
        <v>10</v>
      </c>
      <c r="L6" s="4" t="s">
        <v>11</v>
      </c>
      <c r="M6" s="4">
        <v>12</v>
      </c>
      <c r="N6" s="2">
        <v>13</v>
      </c>
      <c r="O6" s="2">
        <v>14</v>
      </c>
      <c r="P6" s="4" t="s">
        <v>12</v>
      </c>
      <c r="Q6" s="4">
        <v>16</v>
      </c>
      <c r="R6" s="2">
        <v>17</v>
      </c>
      <c r="S6" s="2">
        <v>18</v>
      </c>
      <c r="T6" s="4" t="s">
        <v>13</v>
      </c>
      <c r="U6" s="4">
        <v>20</v>
      </c>
    </row>
    <row r="7" spans="1:21" s="5" customFormat="1" ht="52.5">
      <c r="A7" s="15" t="s">
        <v>27</v>
      </c>
      <c r="B7" s="35">
        <v>146</v>
      </c>
      <c r="C7" s="42">
        <f aca="true" t="shared" si="0" ref="C7:C14">D7/B7</f>
        <v>16457.251301369863</v>
      </c>
      <c r="D7" s="43">
        <v>2402758.69</v>
      </c>
      <c r="E7" s="43">
        <v>0</v>
      </c>
      <c r="F7" s="35">
        <v>148</v>
      </c>
      <c r="G7" s="42">
        <v>28427.72277</v>
      </c>
      <c r="H7" s="43">
        <f aca="true" t="shared" si="1" ref="H7:H15">F7*G7</f>
        <v>4207302.96996</v>
      </c>
      <c r="I7" s="44">
        <v>0</v>
      </c>
      <c r="J7" s="35">
        <v>167</v>
      </c>
      <c r="K7" s="42">
        <v>30661.5</v>
      </c>
      <c r="L7" s="43">
        <f aca="true" t="shared" si="2" ref="L7:L15">J7*K7</f>
        <v>5120470.5</v>
      </c>
      <c r="M7" s="44">
        <v>0</v>
      </c>
      <c r="N7" s="35">
        <v>170</v>
      </c>
      <c r="O7" s="42">
        <v>30356.348</v>
      </c>
      <c r="P7" s="43">
        <f aca="true" t="shared" si="3" ref="P7:P15">N7*O7</f>
        <v>5160579.16</v>
      </c>
      <c r="Q7" s="44">
        <v>0</v>
      </c>
      <c r="R7" s="44">
        <v>170</v>
      </c>
      <c r="S7" s="42">
        <v>28985.27847</v>
      </c>
      <c r="T7" s="43">
        <f aca="true" t="shared" si="4" ref="T7:T15">R7*S7</f>
        <v>4927497.3399</v>
      </c>
      <c r="U7" s="44">
        <v>0</v>
      </c>
    </row>
    <row r="8" spans="1:21" s="5" customFormat="1" ht="52.5">
      <c r="A8" s="15" t="s">
        <v>28</v>
      </c>
      <c r="B8" s="35">
        <v>32</v>
      </c>
      <c r="C8" s="42">
        <f t="shared" si="0"/>
        <v>58248.1896875</v>
      </c>
      <c r="D8" s="43">
        <v>1863942.07</v>
      </c>
      <c r="E8" s="43">
        <v>0</v>
      </c>
      <c r="F8" s="35">
        <v>24</v>
      </c>
      <c r="G8" s="42">
        <v>28427.725</v>
      </c>
      <c r="H8" s="43">
        <f t="shared" si="1"/>
        <v>682265.3999999999</v>
      </c>
      <c r="I8" s="44">
        <v>0</v>
      </c>
      <c r="J8" s="35">
        <v>27</v>
      </c>
      <c r="K8" s="42">
        <v>30661.5</v>
      </c>
      <c r="L8" s="43">
        <f t="shared" si="2"/>
        <v>827860.5</v>
      </c>
      <c r="M8" s="44">
        <v>0</v>
      </c>
      <c r="N8" s="35">
        <v>27</v>
      </c>
      <c r="O8" s="42">
        <v>30356.34814</v>
      </c>
      <c r="P8" s="43">
        <f t="shared" si="3"/>
        <v>819621.39978</v>
      </c>
      <c r="Q8" s="44">
        <v>0</v>
      </c>
      <c r="R8" s="44">
        <v>27</v>
      </c>
      <c r="S8" s="42">
        <v>28985.27851</v>
      </c>
      <c r="T8" s="43">
        <f t="shared" si="4"/>
        <v>782602.51977</v>
      </c>
      <c r="U8" s="44">
        <v>0</v>
      </c>
    </row>
    <row r="9" spans="1:21" s="5" customFormat="1" ht="78.75">
      <c r="A9" s="15" t="s">
        <v>29</v>
      </c>
      <c r="B9" s="35">
        <v>44</v>
      </c>
      <c r="C9" s="45">
        <f t="shared" si="0"/>
        <v>45582.16522727273</v>
      </c>
      <c r="D9" s="43">
        <v>2005615.27</v>
      </c>
      <c r="E9" s="35">
        <v>0</v>
      </c>
      <c r="F9" s="35">
        <v>30</v>
      </c>
      <c r="G9" s="45">
        <v>28427.72266</v>
      </c>
      <c r="H9" s="43">
        <f t="shared" si="1"/>
        <v>852831.6798</v>
      </c>
      <c r="I9" s="44">
        <v>0</v>
      </c>
      <c r="J9" s="35">
        <v>30</v>
      </c>
      <c r="K9" s="45">
        <v>30661.5</v>
      </c>
      <c r="L9" s="43">
        <f t="shared" si="2"/>
        <v>919845</v>
      </c>
      <c r="M9" s="44">
        <v>0</v>
      </c>
      <c r="N9" s="35">
        <v>30</v>
      </c>
      <c r="O9" s="45">
        <v>30356.348</v>
      </c>
      <c r="P9" s="43">
        <f t="shared" si="3"/>
        <v>910690.4400000001</v>
      </c>
      <c r="Q9" s="44">
        <v>0</v>
      </c>
      <c r="R9" s="44">
        <v>40</v>
      </c>
      <c r="S9" s="45">
        <v>28985.2785</v>
      </c>
      <c r="T9" s="43">
        <f t="shared" si="4"/>
        <v>1159411.1400000001</v>
      </c>
      <c r="U9" s="44">
        <v>0</v>
      </c>
    </row>
    <row r="10" spans="1:21" s="5" customFormat="1" ht="66">
      <c r="A10" s="15" t="s">
        <v>55</v>
      </c>
      <c r="B10" s="35">
        <f>63855+16000</f>
        <v>79855</v>
      </c>
      <c r="C10" s="46">
        <f t="shared" si="0"/>
        <v>45.98848174816855</v>
      </c>
      <c r="D10" s="43">
        <f>2596881.19+1075529.02</f>
        <v>3672410.21</v>
      </c>
      <c r="E10" s="35"/>
      <c r="F10" s="35">
        <v>63275</v>
      </c>
      <c r="G10" s="46">
        <v>54.785586</v>
      </c>
      <c r="H10" s="43">
        <f t="shared" si="1"/>
        <v>3466557.95415</v>
      </c>
      <c r="I10" s="44">
        <v>0</v>
      </c>
      <c r="J10" s="35">
        <v>28815</v>
      </c>
      <c r="K10" s="46">
        <v>104.670907</v>
      </c>
      <c r="L10" s="43">
        <f t="shared" si="2"/>
        <v>3016092.185205</v>
      </c>
      <c r="M10" s="44">
        <v>0</v>
      </c>
      <c r="N10" s="35">
        <v>30015</v>
      </c>
      <c r="O10" s="46">
        <v>119.0403</v>
      </c>
      <c r="P10" s="43">
        <f t="shared" si="3"/>
        <v>3572994.6045</v>
      </c>
      <c r="Q10" s="44">
        <v>0</v>
      </c>
      <c r="R10" s="44">
        <v>31325</v>
      </c>
      <c r="S10" s="46">
        <v>81.412819</v>
      </c>
      <c r="T10" s="43">
        <f t="shared" si="4"/>
        <v>2550256.555175</v>
      </c>
      <c r="U10" s="44">
        <v>0</v>
      </c>
    </row>
    <row r="11" spans="1:21" s="5" customFormat="1" ht="66">
      <c r="A11" s="15" t="s">
        <v>30</v>
      </c>
      <c r="B11" s="35">
        <f>36680+22800</f>
        <v>59480</v>
      </c>
      <c r="C11" s="46">
        <f t="shared" si="0"/>
        <v>95.36556355077336</v>
      </c>
      <c r="D11" s="43">
        <f>3634815.28+2037528.44</f>
        <v>5672343.72</v>
      </c>
      <c r="E11" s="35">
        <v>0</v>
      </c>
      <c r="F11" s="35">
        <v>64120</v>
      </c>
      <c r="G11" s="46">
        <v>97.428789</v>
      </c>
      <c r="H11" s="43">
        <f t="shared" si="1"/>
        <v>6247133.95068</v>
      </c>
      <c r="I11" s="44">
        <v>0</v>
      </c>
      <c r="J11" s="35">
        <v>76520</v>
      </c>
      <c r="K11" s="46">
        <v>104.6709</v>
      </c>
      <c r="L11" s="43">
        <f t="shared" si="2"/>
        <v>8009417.268</v>
      </c>
      <c r="M11" s="44">
        <v>0</v>
      </c>
      <c r="N11" s="35">
        <v>77160</v>
      </c>
      <c r="O11" s="46">
        <v>85.723629</v>
      </c>
      <c r="P11" s="43">
        <f t="shared" si="3"/>
        <v>6614435.21364</v>
      </c>
      <c r="Q11" s="44">
        <v>0</v>
      </c>
      <c r="R11" s="44">
        <v>81834</v>
      </c>
      <c r="S11" s="47">
        <v>81.412819</v>
      </c>
      <c r="T11" s="43">
        <f t="shared" si="4"/>
        <v>6662336.630046</v>
      </c>
      <c r="U11" s="44">
        <v>0</v>
      </c>
    </row>
    <row r="12" spans="1:21" ht="89.25" customHeight="1">
      <c r="A12" s="16" t="s">
        <v>31</v>
      </c>
      <c r="B12" s="48">
        <v>81181</v>
      </c>
      <c r="C12" s="49">
        <f t="shared" si="0"/>
        <v>78.46507729641172</v>
      </c>
      <c r="D12" s="43">
        <v>6369873.44</v>
      </c>
      <c r="E12" s="50">
        <v>0</v>
      </c>
      <c r="F12" s="50">
        <v>87800</v>
      </c>
      <c r="G12" s="51">
        <v>80.433257</v>
      </c>
      <c r="H12" s="43">
        <f t="shared" si="1"/>
        <v>7062039.9646</v>
      </c>
      <c r="I12" s="50">
        <v>0</v>
      </c>
      <c r="J12" s="50">
        <v>89900</v>
      </c>
      <c r="K12" s="51">
        <v>96.220734</v>
      </c>
      <c r="L12" s="43">
        <f t="shared" si="2"/>
        <v>8650243.986599999</v>
      </c>
      <c r="M12" s="50">
        <v>0</v>
      </c>
      <c r="N12" s="50">
        <v>92000</v>
      </c>
      <c r="O12" s="51">
        <v>68.741956</v>
      </c>
      <c r="P12" s="43">
        <f t="shared" si="3"/>
        <v>6324259.9520000005</v>
      </c>
      <c r="Q12" s="52">
        <v>0</v>
      </c>
      <c r="R12" s="52">
        <v>93740</v>
      </c>
      <c r="S12" s="52">
        <v>70.932686</v>
      </c>
      <c r="T12" s="43">
        <f t="shared" si="4"/>
        <v>6649229.985640001</v>
      </c>
      <c r="U12" s="52">
        <v>0</v>
      </c>
    </row>
    <row r="13" spans="1:21" ht="52.5">
      <c r="A13" s="17" t="s">
        <v>32</v>
      </c>
      <c r="B13" s="48">
        <v>5422</v>
      </c>
      <c r="C13" s="49">
        <f t="shared" si="0"/>
        <v>105.95742714865364</v>
      </c>
      <c r="D13" s="43">
        <v>574501.17</v>
      </c>
      <c r="E13" s="48">
        <v>0</v>
      </c>
      <c r="F13" s="48">
        <v>5500</v>
      </c>
      <c r="G13" s="49">
        <v>87.47054</v>
      </c>
      <c r="H13" s="43">
        <f t="shared" si="1"/>
        <v>481087.97</v>
      </c>
      <c r="I13" s="48">
        <v>0</v>
      </c>
      <c r="J13" s="48">
        <v>5600</v>
      </c>
      <c r="K13" s="49">
        <v>95.81625</v>
      </c>
      <c r="L13" s="43">
        <f t="shared" si="2"/>
        <v>536571</v>
      </c>
      <c r="M13" s="50">
        <v>0</v>
      </c>
      <c r="N13" s="50">
        <v>5700</v>
      </c>
      <c r="O13" s="51">
        <v>94.7149122</v>
      </c>
      <c r="P13" s="43">
        <f t="shared" si="3"/>
        <v>539874.99954</v>
      </c>
      <c r="Q13" s="52">
        <v>0</v>
      </c>
      <c r="R13" s="52">
        <v>5800</v>
      </c>
      <c r="S13" s="52">
        <v>93.675</v>
      </c>
      <c r="T13" s="43">
        <f t="shared" si="4"/>
        <v>543315</v>
      </c>
      <c r="U13" s="52">
        <v>0</v>
      </c>
    </row>
    <row r="14" spans="1:21" ht="105">
      <c r="A14" s="18" t="s">
        <v>33</v>
      </c>
      <c r="B14" s="48">
        <v>1205</v>
      </c>
      <c r="C14" s="49">
        <f t="shared" si="0"/>
        <v>12543.142572614108</v>
      </c>
      <c r="D14" s="43">
        <v>15114486.8</v>
      </c>
      <c r="E14" s="48">
        <v>0</v>
      </c>
      <c r="F14" s="48">
        <v>1200</v>
      </c>
      <c r="G14" s="48">
        <v>13311.25</v>
      </c>
      <c r="H14" s="43">
        <f t="shared" si="1"/>
        <v>15973500</v>
      </c>
      <c r="I14" s="48">
        <v>0</v>
      </c>
      <c r="J14" s="48">
        <v>1210</v>
      </c>
      <c r="K14" s="49">
        <v>13752.863636</v>
      </c>
      <c r="L14" s="43">
        <f t="shared" si="2"/>
        <v>16640964.99956</v>
      </c>
      <c r="M14" s="50">
        <v>0</v>
      </c>
      <c r="N14" s="50">
        <v>1210</v>
      </c>
      <c r="O14" s="51">
        <v>3372.975206</v>
      </c>
      <c r="P14" s="43">
        <f t="shared" si="3"/>
        <v>4081299.99926</v>
      </c>
      <c r="Q14" s="52">
        <v>0</v>
      </c>
      <c r="R14" s="52">
        <v>1210</v>
      </c>
      <c r="S14" s="52">
        <v>3650.900826</v>
      </c>
      <c r="T14" s="43">
        <f t="shared" si="4"/>
        <v>4417589.99946</v>
      </c>
      <c r="U14" s="52">
        <v>0</v>
      </c>
    </row>
    <row r="15" spans="1:21" ht="156" customHeight="1">
      <c r="A15" s="18" t="s">
        <v>41</v>
      </c>
      <c r="B15" s="14">
        <v>0</v>
      </c>
      <c r="C15" s="14"/>
      <c r="D15" s="11">
        <f>B15*C15</f>
        <v>0</v>
      </c>
      <c r="E15" s="14"/>
      <c r="F15" s="48">
        <v>31</v>
      </c>
      <c r="G15" s="48">
        <v>102524.0322</v>
      </c>
      <c r="H15" s="43">
        <f t="shared" si="1"/>
        <v>3178244.9982000003</v>
      </c>
      <c r="I15" s="48"/>
      <c r="J15" s="48">
        <v>35</v>
      </c>
      <c r="K15" s="48">
        <v>91008.34285</v>
      </c>
      <c r="L15" s="43">
        <f t="shared" si="2"/>
        <v>3185291.99975</v>
      </c>
      <c r="M15" s="50">
        <v>0</v>
      </c>
      <c r="N15" s="50">
        <v>35</v>
      </c>
      <c r="O15" s="51">
        <v>100664.4571</v>
      </c>
      <c r="P15" s="43">
        <f t="shared" si="3"/>
        <v>3523255.9984999998</v>
      </c>
      <c r="Q15" s="52">
        <v>0</v>
      </c>
      <c r="R15" s="52">
        <v>35</v>
      </c>
      <c r="S15" s="52">
        <v>103913.857142</v>
      </c>
      <c r="T15" s="43">
        <f t="shared" si="4"/>
        <v>3636984.99997</v>
      </c>
      <c r="U15" s="52">
        <v>0</v>
      </c>
    </row>
    <row r="16" spans="1:21" s="5" customFormat="1" ht="78.75">
      <c r="A16" s="31" t="s">
        <v>14</v>
      </c>
      <c r="B16" s="2">
        <v>454</v>
      </c>
      <c r="C16" s="10">
        <v>48369.17</v>
      </c>
      <c r="D16" s="10">
        <f aca="true" t="shared" si="5" ref="D16:D21">B16*C16</f>
        <v>21959603.18</v>
      </c>
      <c r="E16" s="11">
        <v>0</v>
      </c>
      <c r="F16" s="2">
        <v>437</v>
      </c>
      <c r="G16" s="10">
        <v>52272.24</v>
      </c>
      <c r="H16" s="33">
        <f aca="true" t="shared" si="6" ref="H16:H21">F16*G16</f>
        <v>22842968.88</v>
      </c>
      <c r="I16" s="4">
        <v>0</v>
      </c>
      <c r="J16" s="2">
        <v>401</v>
      </c>
      <c r="K16" s="10">
        <v>58307.17</v>
      </c>
      <c r="L16" s="11">
        <f aca="true" t="shared" si="7" ref="L16:L21">J16*K16</f>
        <v>23381175.169999998</v>
      </c>
      <c r="M16" s="4">
        <v>0</v>
      </c>
      <c r="N16" s="2">
        <v>401</v>
      </c>
      <c r="O16" s="10">
        <v>46862.15</v>
      </c>
      <c r="P16" s="11">
        <f aca="true" t="shared" si="8" ref="P16:P21">N16*O16</f>
        <v>18791722.150000002</v>
      </c>
      <c r="Q16" s="4">
        <v>0</v>
      </c>
      <c r="R16" s="2">
        <v>401</v>
      </c>
      <c r="S16" s="10">
        <v>45934.56</v>
      </c>
      <c r="T16" s="10">
        <f aca="true" t="shared" si="9" ref="T16:T21">R16*S16</f>
        <v>18419758.56</v>
      </c>
      <c r="U16" s="4">
        <v>0</v>
      </c>
    </row>
    <row r="17" spans="1:21" s="5" customFormat="1" ht="40.5" customHeight="1">
      <c r="A17" s="31" t="s">
        <v>20</v>
      </c>
      <c r="B17" s="2">
        <v>642</v>
      </c>
      <c r="C17" s="10">
        <v>48369.17</v>
      </c>
      <c r="D17" s="10">
        <f t="shared" si="5"/>
        <v>31053007.14</v>
      </c>
      <c r="E17" s="11">
        <v>0</v>
      </c>
      <c r="F17" s="2">
        <v>625</v>
      </c>
      <c r="G17" s="10">
        <v>52272.34</v>
      </c>
      <c r="H17" s="33">
        <f t="shared" si="6"/>
        <v>32670212.499999996</v>
      </c>
      <c r="I17" s="4">
        <v>0</v>
      </c>
      <c r="J17" s="2">
        <v>583</v>
      </c>
      <c r="K17" s="10">
        <v>58307.17</v>
      </c>
      <c r="L17" s="11">
        <f t="shared" si="7"/>
        <v>33993080.11</v>
      </c>
      <c r="M17" s="4">
        <v>0</v>
      </c>
      <c r="N17" s="2">
        <v>583</v>
      </c>
      <c r="O17" s="10">
        <v>46862.15</v>
      </c>
      <c r="P17" s="11">
        <f t="shared" si="8"/>
        <v>27320633.45</v>
      </c>
      <c r="Q17" s="4">
        <v>0</v>
      </c>
      <c r="R17" s="2">
        <v>583</v>
      </c>
      <c r="S17" s="10">
        <v>45934.56</v>
      </c>
      <c r="T17" s="10">
        <f t="shared" si="9"/>
        <v>26779848.48</v>
      </c>
      <c r="U17" s="4">
        <v>0</v>
      </c>
    </row>
    <row r="18" spans="1:21" s="5" customFormat="1" ht="78.75">
      <c r="A18" s="31" t="s">
        <v>21</v>
      </c>
      <c r="B18" s="2">
        <v>635</v>
      </c>
      <c r="C18" s="10">
        <v>65814.49</v>
      </c>
      <c r="D18" s="11">
        <f t="shared" si="5"/>
        <v>41792201.150000006</v>
      </c>
      <c r="E18" s="11">
        <v>0</v>
      </c>
      <c r="F18" s="2">
        <v>608</v>
      </c>
      <c r="G18" s="10">
        <v>71640.39</v>
      </c>
      <c r="H18" s="33">
        <f t="shared" si="6"/>
        <v>43557357.12</v>
      </c>
      <c r="I18" s="4">
        <v>0</v>
      </c>
      <c r="J18" s="2">
        <v>605</v>
      </c>
      <c r="K18" s="10">
        <v>79007.71</v>
      </c>
      <c r="L18" s="11">
        <f t="shared" si="7"/>
        <v>47799664.550000004</v>
      </c>
      <c r="M18" s="4">
        <v>0</v>
      </c>
      <c r="N18" s="2">
        <v>605</v>
      </c>
      <c r="O18" s="10">
        <v>60427.59</v>
      </c>
      <c r="P18" s="11">
        <f t="shared" si="8"/>
        <v>36558691.949999996</v>
      </c>
      <c r="Q18" s="4">
        <v>0</v>
      </c>
      <c r="R18" s="2">
        <v>605</v>
      </c>
      <c r="S18" s="10">
        <v>60902.92</v>
      </c>
      <c r="T18" s="10">
        <f t="shared" si="9"/>
        <v>36846266.6</v>
      </c>
      <c r="U18" s="4">
        <v>0</v>
      </c>
    </row>
    <row r="19" spans="1:21" s="5" customFormat="1" ht="78.75">
      <c r="A19" s="31" t="s">
        <v>22</v>
      </c>
      <c r="B19" s="2">
        <v>769</v>
      </c>
      <c r="C19" s="10">
        <v>65814.49</v>
      </c>
      <c r="D19" s="11">
        <f t="shared" si="5"/>
        <v>50611342.81</v>
      </c>
      <c r="E19" s="2">
        <v>0</v>
      </c>
      <c r="F19" s="2">
        <v>769</v>
      </c>
      <c r="G19" s="10">
        <v>71640.39</v>
      </c>
      <c r="H19" s="33">
        <f t="shared" si="6"/>
        <v>55091459.91</v>
      </c>
      <c r="I19" s="4">
        <v>0</v>
      </c>
      <c r="J19" s="2">
        <v>772</v>
      </c>
      <c r="K19" s="10">
        <v>79007.71</v>
      </c>
      <c r="L19" s="11">
        <f t="shared" si="7"/>
        <v>60993952.120000005</v>
      </c>
      <c r="M19" s="4">
        <v>0</v>
      </c>
      <c r="N19" s="2">
        <v>772</v>
      </c>
      <c r="O19" s="10">
        <v>60427.59</v>
      </c>
      <c r="P19" s="11">
        <f t="shared" si="8"/>
        <v>46650099.48</v>
      </c>
      <c r="Q19" s="4">
        <v>0</v>
      </c>
      <c r="R19" s="2">
        <v>772</v>
      </c>
      <c r="S19" s="10">
        <v>60902.92</v>
      </c>
      <c r="T19" s="10">
        <f t="shared" si="9"/>
        <v>47017054.24</v>
      </c>
      <c r="U19" s="4">
        <v>0</v>
      </c>
    </row>
    <row r="20" spans="1:21" s="5" customFormat="1" ht="78.75">
      <c r="A20" s="31" t="s">
        <v>15</v>
      </c>
      <c r="B20" s="2">
        <v>190</v>
      </c>
      <c r="C20" s="10">
        <v>63814.49</v>
      </c>
      <c r="D20" s="11">
        <f t="shared" si="5"/>
        <v>12124753.1</v>
      </c>
      <c r="E20" s="2">
        <v>0</v>
      </c>
      <c r="F20" s="3">
        <v>187</v>
      </c>
      <c r="G20" s="10">
        <v>71640.39</v>
      </c>
      <c r="H20" s="33">
        <f t="shared" si="6"/>
        <v>13396752.93</v>
      </c>
      <c r="I20" s="4">
        <v>0</v>
      </c>
      <c r="J20" s="3">
        <v>170</v>
      </c>
      <c r="K20" s="10">
        <v>79007.71</v>
      </c>
      <c r="L20" s="11">
        <f t="shared" si="7"/>
        <v>13431310.700000001</v>
      </c>
      <c r="M20" s="4">
        <v>0</v>
      </c>
      <c r="N20" s="3">
        <v>170</v>
      </c>
      <c r="O20" s="10">
        <v>60427.59</v>
      </c>
      <c r="P20" s="11">
        <f t="shared" si="8"/>
        <v>10272690.299999999</v>
      </c>
      <c r="Q20" s="4">
        <v>0</v>
      </c>
      <c r="R20" s="3">
        <v>170</v>
      </c>
      <c r="S20" s="10">
        <v>60902.92</v>
      </c>
      <c r="T20" s="10">
        <f t="shared" si="9"/>
        <v>10353496.4</v>
      </c>
      <c r="U20" s="4">
        <v>0</v>
      </c>
    </row>
    <row r="21" spans="1:21" ht="78.75">
      <c r="A21" s="31" t="s">
        <v>26</v>
      </c>
      <c r="B21" s="19">
        <v>130</v>
      </c>
      <c r="C21" s="20">
        <v>6914.61</v>
      </c>
      <c r="D21" s="13">
        <f t="shared" si="5"/>
        <v>898899.2999999999</v>
      </c>
      <c r="E21" s="19">
        <v>0</v>
      </c>
      <c r="F21" s="21">
        <v>130</v>
      </c>
      <c r="G21" s="10">
        <v>6729.23</v>
      </c>
      <c r="H21" s="33">
        <f t="shared" si="6"/>
        <v>874799.8999999999</v>
      </c>
      <c r="I21" s="19">
        <v>0</v>
      </c>
      <c r="J21" s="4">
        <v>130</v>
      </c>
      <c r="K21" s="10">
        <v>8454</v>
      </c>
      <c r="L21" s="11">
        <f t="shared" si="7"/>
        <v>1099020</v>
      </c>
      <c r="M21" s="19">
        <v>0</v>
      </c>
      <c r="N21" s="4">
        <v>130</v>
      </c>
      <c r="O21" s="10">
        <v>8775.7</v>
      </c>
      <c r="P21" s="11">
        <f t="shared" si="8"/>
        <v>1140841</v>
      </c>
      <c r="Q21" s="21">
        <v>0</v>
      </c>
      <c r="R21" s="4">
        <v>130</v>
      </c>
      <c r="S21" s="10">
        <v>9110.26</v>
      </c>
      <c r="T21" s="10">
        <f t="shared" si="9"/>
        <v>1184333.8</v>
      </c>
      <c r="U21" s="21">
        <v>0</v>
      </c>
    </row>
    <row r="22" spans="6:9" ht="13.5">
      <c r="F22" s="5"/>
      <c r="G22" s="5"/>
      <c r="H22" s="5"/>
      <c r="I22" s="5"/>
    </row>
    <row r="25" spans="1:6" ht="13.5">
      <c r="A25" s="23"/>
      <c r="B25" s="57"/>
      <c r="C25" s="57"/>
      <c r="D25" s="23"/>
      <c r="E25" s="23"/>
      <c r="F25" s="23"/>
    </row>
    <row r="26" spans="1:6" ht="13.5">
      <c r="A26" s="23"/>
      <c r="B26" s="57"/>
      <c r="C26" s="57"/>
      <c r="D26" s="23"/>
      <c r="E26" s="23"/>
      <c r="F26" s="23"/>
    </row>
    <row r="27" spans="1:6" ht="13.5">
      <c r="A27" s="23"/>
      <c r="B27" s="57"/>
      <c r="C27" s="57"/>
      <c r="D27" s="23"/>
      <c r="E27" s="23"/>
      <c r="F27" s="23"/>
    </row>
    <row r="28" spans="1:6" ht="13.5">
      <c r="A28" s="23"/>
      <c r="B28" s="57"/>
      <c r="C28" s="57"/>
      <c r="D28" s="23"/>
      <c r="E28" s="23"/>
      <c r="F28" s="23"/>
    </row>
    <row r="29" spans="1:6" ht="13.5">
      <c r="A29" s="23"/>
      <c r="B29" s="59"/>
      <c r="C29" s="59"/>
      <c r="D29" s="23"/>
      <c r="E29" s="23"/>
      <c r="F29" s="23"/>
    </row>
    <row r="30" spans="1:6" ht="13.5">
      <c r="A30" s="23"/>
      <c r="B30" s="24"/>
      <c r="C30" s="24"/>
      <c r="D30" s="23"/>
      <c r="E30" s="23"/>
      <c r="F30" s="23"/>
    </row>
    <row r="31" spans="2:3" ht="13.5">
      <c r="B31" s="58"/>
      <c r="C31" s="58"/>
    </row>
    <row r="32" spans="2:3" ht="13.5">
      <c r="B32" s="25"/>
      <c r="C32" s="25"/>
    </row>
    <row r="33" spans="2:3" ht="13.5">
      <c r="B33" s="25"/>
      <c r="C33" s="25"/>
    </row>
    <row r="34" spans="2:3" ht="13.5">
      <c r="B34" s="25"/>
      <c r="C34" s="25"/>
    </row>
  </sheetData>
  <sheetProtection/>
  <mergeCells count="13">
    <mergeCell ref="R4:U4"/>
    <mergeCell ref="B2:I2"/>
    <mergeCell ref="A4:A5"/>
    <mergeCell ref="B4:E4"/>
    <mergeCell ref="F4:I4"/>
    <mergeCell ref="J4:M4"/>
    <mergeCell ref="N4:Q4"/>
    <mergeCell ref="B25:C25"/>
    <mergeCell ref="B31:C31"/>
    <mergeCell ref="B27:C27"/>
    <mergeCell ref="B28:C28"/>
    <mergeCell ref="B29:C29"/>
    <mergeCell ref="B26:C26"/>
  </mergeCells>
  <printOptions/>
  <pageMargins left="0" right="0" top="0.5511811023622047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zoomScalePageLayoutView="0" workbookViewId="0" topLeftCell="A20">
      <selection activeCell="M26" sqref="M26"/>
    </sheetView>
  </sheetViews>
  <sheetFormatPr defaultColWidth="9.140625" defaultRowHeight="15"/>
  <cols>
    <col min="1" max="1" width="26.28125" style="30" customWidth="1"/>
    <col min="2" max="2" width="15.8515625" style="30" customWidth="1"/>
    <col min="3" max="3" width="15.57421875" style="30" customWidth="1"/>
    <col min="4" max="4" width="15.28125" style="30" customWidth="1"/>
    <col min="5" max="5" width="16.00390625" style="30" customWidth="1"/>
    <col min="6" max="6" width="10.8515625" style="30" customWidth="1"/>
    <col min="7" max="7" width="13.8515625" style="30" customWidth="1"/>
    <col min="8" max="8" width="10.57421875" style="30" customWidth="1"/>
    <col min="9" max="9" width="10.7109375" style="30" customWidth="1"/>
    <col min="10" max="10" width="14.57421875" style="30" customWidth="1"/>
    <col min="11" max="11" width="9.140625" style="30" customWidth="1"/>
    <col min="12" max="12" width="10.7109375" style="30" customWidth="1"/>
    <col min="13" max="13" width="17.00390625" style="30" customWidth="1"/>
    <col min="14" max="14" width="11.00390625" style="30" customWidth="1"/>
    <col min="15" max="16384" width="9.140625" style="30" customWidth="1"/>
  </cols>
  <sheetData>
    <row r="2" spans="1:14" s="27" customFormat="1" ht="27.75" customHeight="1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="27" customFormat="1" ht="12.75"/>
    <row r="4" spans="1:14" s="27" customFormat="1" ht="28.5" customHeight="1">
      <c r="A4" s="62" t="s">
        <v>16</v>
      </c>
      <c r="B4" s="73" t="s">
        <v>17</v>
      </c>
      <c r="C4" s="75" t="s">
        <v>50</v>
      </c>
      <c r="D4" s="76"/>
      <c r="E4" s="77"/>
      <c r="F4" s="75" t="s">
        <v>51</v>
      </c>
      <c r="G4" s="76"/>
      <c r="H4" s="77"/>
      <c r="I4" s="75" t="s">
        <v>54</v>
      </c>
      <c r="J4" s="76"/>
      <c r="K4" s="77"/>
      <c r="L4" s="62" t="s">
        <v>53</v>
      </c>
      <c r="M4" s="62"/>
      <c r="N4" s="62"/>
    </row>
    <row r="5" spans="1:14" s="27" customFormat="1" ht="158.25">
      <c r="A5" s="62"/>
      <c r="B5" s="74"/>
      <c r="C5" s="1" t="s">
        <v>6</v>
      </c>
      <c r="D5" s="1" t="s">
        <v>18</v>
      </c>
      <c r="E5" s="1" t="s">
        <v>8</v>
      </c>
      <c r="F5" s="1" t="s">
        <v>6</v>
      </c>
      <c r="G5" s="1" t="s">
        <v>18</v>
      </c>
      <c r="H5" s="1" t="s">
        <v>8</v>
      </c>
      <c r="I5" s="1" t="s">
        <v>6</v>
      </c>
      <c r="J5" s="1" t="s">
        <v>18</v>
      </c>
      <c r="K5" s="1" t="s">
        <v>8</v>
      </c>
      <c r="L5" s="1" t="s">
        <v>6</v>
      </c>
      <c r="M5" s="1" t="s">
        <v>18</v>
      </c>
      <c r="N5" s="1" t="s">
        <v>8</v>
      </c>
    </row>
    <row r="6" spans="1:14" s="27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s="28" customFormat="1" ht="52.5">
      <c r="A7" s="15" t="s">
        <v>27</v>
      </c>
      <c r="B7" s="2" t="s">
        <v>34</v>
      </c>
      <c r="C7" s="35">
        <v>148</v>
      </c>
      <c r="D7" s="53">
        <v>4207302.97</v>
      </c>
      <c r="E7" s="35">
        <v>0</v>
      </c>
      <c r="F7" s="35">
        <v>167</v>
      </c>
      <c r="G7" s="54">
        <v>5120470.5</v>
      </c>
      <c r="H7" s="35">
        <v>0</v>
      </c>
      <c r="I7" s="35">
        <v>170</v>
      </c>
      <c r="J7" s="53">
        <v>5160579.16</v>
      </c>
      <c r="K7" s="35">
        <v>0</v>
      </c>
      <c r="L7" s="35">
        <v>170</v>
      </c>
      <c r="M7" s="53">
        <v>4927497.34</v>
      </c>
      <c r="N7" s="35">
        <v>0</v>
      </c>
    </row>
    <row r="8" spans="1:14" s="28" customFormat="1" ht="52.5">
      <c r="A8" s="15" t="s">
        <v>28</v>
      </c>
      <c r="B8" s="2" t="s">
        <v>35</v>
      </c>
      <c r="C8" s="35">
        <v>24</v>
      </c>
      <c r="D8" s="53">
        <v>682265.35</v>
      </c>
      <c r="E8" s="35">
        <v>0</v>
      </c>
      <c r="F8" s="35">
        <v>27</v>
      </c>
      <c r="G8" s="54">
        <v>827860.5</v>
      </c>
      <c r="H8" s="35">
        <v>0</v>
      </c>
      <c r="I8" s="35">
        <v>27</v>
      </c>
      <c r="J8" s="53">
        <v>819621.4</v>
      </c>
      <c r="K8" s="35">
        <v>0</v>
      </c>
      <c r="L8" s="35">
        <v>27</v>
      </c>
      <c r="M8" s="53">
        <v>782602.52</v>
      </c>
      <c r="N8" s="35">
        <v>0</v>
      </c>
    </row>
    <row r="9" spans="1:14" s="28" customFormat="1" ht="26.25">
      <c r="A9" s="79" t="s">
        <v>29</v>
      </c>
      <c r="B9" s="2" t="s">
        <v>42</v>
      </c>
      <c r="C9" s="35">
        <v>30</v>
      </c>
      <c r="D9" s="81">
        <v>852831.68</v>
      </c>
      <c r="E9" s="78">
        <v>0</v>
      </c>
      <c r="F9" s="35">
        <v>30</v>
      </c>
      <c r="G9" s="83">
        <v>919845</v>
      </c>
      <c r="H9" s="78">
        <v>0</v>
      </c>
      <c r="I9" s="35">
        <v>30</v>
      </c>
      <c r="J9" s="70">
        <v>910690.44</v>
      </c>
      <c r="K9" s="78"/>
      <c r="L9" s="35">
        <v>40</v>
      </c>
      <c r="M9" s="70">
        <v>1159411.14</v>
      </c>
      <c r="N9" s="78">
        <v>0</v>
      </c>
    </row>
    <row r="10" spans="1:14" s="28" customFormat="1" ht="26.25">
      <c r="A10" s="80"/>
      <c r="B10" s="2" t="s">
        <v>43</v>
      </c>
      <c r="C10" s="35">
        <v>624</v>
      </c>
      <c r="D10" s="82"/>
      <c r="E10" s="66"/>
      <c r="F10" s="35">
        <v>624</v>
      </c>
      <c r="G10" s="69"/>
      <c r="H10" s="66"/>
      <c r="I10" s="35">
        <v>624</v>
      </c>
      <c r="J10" s="71"/>
      <c r="K10" s="66"/>
      <c r="L10" s="35">
        <v>624</v>
      </c>
      <c r="M10" s="71"/>
      <c r="N10" s="66"/>
    </row>
    <row r="11" spans="1:14" s="28" customFormat="1" ht="39">
      <c r="A11" s="15" t="s">
        <v>30</v>
      </c>
      <c r="B11" s="2" t="s">
        <v>44</v>
      </c>
      <c r="C11" s="35">
        <f>36280+27840</f>
        <v>64120</v>
      </c>
      <c r="D11" s="53">
        <f>4332924.85+1914209.55</f>
        <v>6247134.399999999</v>
      </c>
      <c r="E11" s="35">
        <v>0</v>
      </c>
      <c r="F11" s="35">
        <v>76520</v>
      </c>
      <c r="G11" s="54">
        <v>8009417.81</v>
      </c>
      <c r="H11" s="35">
        <v>0</v>
      </c>
      <c r="I11" s="35">
        <v>77160</v>
      </c>
      <c r="J11" s="54">
        <v>6614435.26</v>
      </c>
      <c r="K11" s="35">
        <v>0</v>
      </c>
      <c r="L11" s="35">
        <v>81834</v>
      </c>
      <c r="M11" s="53">
        <v>6662336.64</v>
      </c>
      <c r="N11" s="35">
        <v>0</v>
      </c>
    </row>
    <row r="12" spans="1:14" s="28" customFormat="1" ht="39">
      <c r="A12" s="15" t="s">
        <v>45</v>
      </c>
      <c r="B12" s="2" t="s">
        <v>44</v>
      </c>
      <c r="C12" s="35">
        <f>47275+16000</f>
        <v>63275</v>
      </c>
      <c r="D12" s="53">
        <f>2327147.15+1139410.45</f>
        <v>3466557.5999999996</v>
      </c>
      <c r="E12" s="35">
        <v>0</v>
      </c>
      <c r="F12" s="35">
        <v>28815</v>
      </c>
      <c r="G12" s="54">
        <v>3016092.19</v>
      </c>
      <c r="H12" s="35">
        <v>0</v>
      </c>
      <c r="I12" s="35">
        <v>30015</v>
      </c>
      <c r="J12" s="54">
        <v>2572994.74</v>
      </c>
      <c r="K12" s="35">
        <v>0</v>
      </c>
      <c r="L12" s="35">
        <v>31325</v>
      </c>
      <c r="M12" s="54">
        <v>2550256.56</v>
      </c>
      <c r="N12" s="35">
        <v>0</v>
      </c>
    </row>
    <row r="13" spans="1:14" s="29" customFormat="1" ht="39">
      <c r="A13" s="85" t="s">
        <v>31</v>
      </c>
      <c r="B13" s="3" t="s">
        <v>36</v>
      </c>
      <c r="C13" s="55">
        <v>2185</v>
      </c>
      <c r="D13" s="64">
        <v>7062040</v>
      </c>
      <c r="E13" s="55">
        <v>0</v>
      </c>
      <c r="F13" s="55">
        <v>2229</v>
      </c>
      <c r="G13" s="67">
        <v>8650244</v>
      </c>
      <c r="H13" s="55">
        <v>0</v>
      </c>
      <c r="I13" s="55">
        <v>2274</v>
      </c>
      <c r="J13" s="67">
        <v>6324260</v>
      </c>
      <c r="K13" s="35">
        <v>0</v>
      </c>
      <c r="L13" s="55">
        <v>2319</v>
      </c>
      <c r="M13" s="67">
        <v>6649230</v>
      </c>
      <c r="N13" s="44">
        <v>0</v>
      </c>
    </row>
    <row r="14" spans="1:14" s="29" customFormat="1" ht="52.5">
      <c r="A14" s="86"/>
      <c r="B14" s="3" t="s">
        <v>37</v>
      </c>
      <c r="C14" s="55">
        <v>75815</v>
      </c>
      <c r="D14" s="65"/>
      <c r="E14" s="55">
        <v>0</v>
      </c>
      <c r="F14" s="55">
        <v>77771</v>
      </c>
      <c r="G14" s="68"/>
      <c r="H14" s="55">
        <v>0</v>
      </c>
      <c r="I14" s="55">
        <v>79726</v>
      </c>
      <c r="J14" s="68"/>
      <c r="K14" s="35">
        <v>0</v>
      </c>
      <c r="L14" s="55">
        <v>81321</v>
      </c>
      <c r="M14" s="68"/>
      <c r="N14" s="44">
        <v>0</v>
      </c>
    </row>
    <row r="15" spans="1:14" s="29" customFormat="1" ht="52.5">
      <c r="A15" s="87"/>
      <c r="B15" s="3" t="s">
        <v>38</v>
      </c>
      <c r="C15" s="55">
        <v>9800</v>
      </c>
      <c r="D15" s="66"/>
      <c r="E15" s="55">
        <v>0</v>
      </c>
      <c r="F15" s="55">
        <v>9900</v>
      </c>
      <c r="G15" s="69"/>
      <c r="H15" s="55">
        <v>0</v>
      </c>
      <c r="I15" s="55">
        <v>10000</v>
      </c>
      <c r="J15" s="69"/>
      <c r="K15" s="35">
        <v>0</v>
      </c>
      <c r="L15" s="55">
        <v>10100</v>
      </c>
      <c r="M15" s="69"/>
      <c r="N15" s="44">
        <v>0</v>
      </c>
    </row>
    <row r="16" spans="1:14" s="27" customFormat="1" ht="39">
      <c r="A16" s="17" t="s">
        <v>32</v>
      </c>
      <c r="B16" s="2" t="s">
        <v>39</v>
      </c>
      <c r="C16" s="44">
        <v>5500</v>
      </c>
      <c r="D16" s="44">
        <v>481088</v>
      </c>
      <c r="E16" s="44">
        <v>0</v>
      </c>
      <c r="F16" s="44">
        <v>5600</v>
      </c>
      <c r="G16" s="56">
        <v>536571</v>
      </c>
      <c r="H16" s="44">
        <v>0</v>
      </c>
      <c r="I16" s="44">
        <v>5700</v>
      </c>
      <c r="J16" s="56">
        <v>539875</v>
      </c>
      <c r="K16" s="35">
        <v>0</v>
      </c>
      <c r="L16" s="44">
        <v>5800</v>
      </c>
      <c r="M16" s="56">
        <v>543315</v>
      </c>
      <c r="N16" s="44">
        <v>0</v>
      </c>
    </row>
    <row r="17" spans="1:14" s="27" customFormat="1" ht="105">
      <c r="A17" s="34" t="s">
        <v>46</v>
      </c>
      <c r="B17" s="35" t="s">
        <v>47</v>
      </c>
      <c r="C17" s="35">
        <v>6</v>
      </c>
      <c r="D17" s="83">
        <v>3178245</v>
      </c>
      <c r="E17" s="35"/>
      <c r="F17" s="35">
        <v>10</v>
      </c>
      <c r="G17" s="83">
        <v>3185292</v>
      </c>
      <c r="H17" s="35"/>
      <c r="I17" s="35">
        <v>10</v>
      </c>
      <c r="J17" s="83">
        <v>3523256</v>
      </c>
      <c r="K17" s="35"/>
      <c r="L17" s="35">
        <v>10</v>
      </c>
      <c r="M17" s="83">
        <v>3636985</v>
      </c>
      <c r="N17" s="44"/>
    </row>
    <row r="18" spans="1:14" s="27" customFormat="1" ht="105">
      <c r="A18" s="34" t="s">
        <v>48</v>
      </c>
      <c r="B18" s="35" t="s">
        <v>47</v>
      </c>
      <c r="C18" s="35">
        <v>25</v>
      </c>
      <c r="D18" s="84"/>
      <c r="E18" s="35"/>
      <c r="F18" s="35">
        <v>25</v>
      </c>
      <c r="G18" s="84"/>
      <c r="H18" s="35"/>
      <c r="I18" s="35">
        <v>25</v>
      </c>
      <c r="J18" s="84"/>
      <c r="K18" s="35"/>
      <c r="L18" s="35">
        <v>25</v>
      </c>
      <c r="M18" s="84"/>
      <c r="N18" s="44"/>
    </row>
    <row r="19" spans="1:14" s="27" customFormat="1" ht="66">
      <c r="A19" s="18" t="s">
        <v>33</v>
      </c>
      <c r="B19" s="1" t="s">
        <v>40</v>
      </c>
      <c r="C19" s="35">
        <v>1200</v>
      </c>
      <c r="D19" s="35">
        <v>15973500</v>
      </c>
      <c r="E19" s="35">
        <v>0</v>
      </c>
      <c r="F19" s="35">
        <v>1210</v>
      </c>
      <c r="G19" s="54">
        <v>16640965</v>
      </c>
      <c r="H19" s="35">
        <v>0</v>
      </c>
      <c r="I19" s="35">
        <v>1210</v>
      </c>
      <c r="J19" s="54">
        <v>4081300</v>
      </c>
      <c r="K19" s="35">
        <v>0</v>
      </c>
      <c r="L19" s="35">
        <v>1210</v>
      </c>
      <c r="M19" s="54">
        <v>4417590</v>
      </c>
      <c r="N19" s="44">
        <v>0</v>
      </c>
    </row>
    <row r="20" spans="1:14" s="28" customFormat="1" ht="69.75" customHeight="1">
      <c r="A20" s="36" t="s">
        <v>14</v>
      </c>
      <c r="B20" s="2" t="s">
        <v>23</v>
      </c>
      <c r="C20" s="2">
        <v>437</v>
      </c>
      <c r="D20" s="32">
        <v>22842969.2</v>
      </c>
      <c r="E20" s="2">
        <v>0</v>
      </c>
      <c r="F20" s="2">
        <v>401</v>
      </c>
      <c r="G20" s="37">
        <v>23381176.78</v>
      </c>
      <c r="H20" s="10">
        <v>0</v>
      </c>
      <c r="I20" s="26">
        <v>401</v>
      </c>
      <c r="J20" s="38">
        <v>18791722.81</v>
      </c>
      <c r="K20" s="2">
        <v>0</v>
      </c>
      <c r="L20" s="2">
        <v>401</v>
      </c>
      <c r="M20" s="10">
        <v>18419757.78</v>
      </c>
      <c r="N20" s="2">
        <v>0</v>
      </c>
    </row>
    <row r="21" spans="1:14" s="28" customFormat="1" ht="81" customHeight="1">
      <c r="A21" s="39" t="s">
        <v>20</v>
      </c>
      <c r="B21" s="2" t="s">
        <v>24</v>
      </c>
      <c r="C21" s="2">
        <v>625</v>
      </c>
      <c r="D21" s="10">
        <v>32670150.46</v>
      </c>
      <c r="E21" s="2">
        <v>0</v>
      </c>
      <c r="F21" s="2">
        <v>583</v>
      </c>
      <c r="G21" s="10">
        <v>33993082.44</v>
      </c>
      <c r="H21" s="2">
        <v>0</v>
      </c>
      <c r="I21" s="2">
        <v>583</v>
      </c>
      <c r="J21" s="10">
        <v>27320634.41</v>
      </c>
      <c r="K21" s="2">
        <v>0</v>
      </c>
      <c r="L21" s="2">
        <v>583</v>
      </c>
      <c r="M21" s="10">
        <v>26779847.35</v>
      </c>
      <c r="N21" s="2">
        <v>0</v>
      </c>
    </row>
    <row r="22" spans="1:14" s="28" customFormat="1" ht="56.25" customHeight="1">
      <c r="A22" s="31" t="s">
        <v>21</v>
      </c>
      <c r="B22" s="2" t="s">
        <v>25</v>
      </c>
      <c r="C22" s="2">
        <v>608</v>
      </c>
      <c r="D22" s="13">
        <v>43581234.26</v>
      </c>
      <c r="E22" s="2">
        <v>0</v>
      </c>
      <c r="F22" s="2">
        <v>605</v>
      </c>
      <c r="G22" s="10">
        <v>47799667.53</v>
      </c>
      <c r="H22" s="2">
        <v>0</v>
      </c>
      <c r="I22" s="2">
        <v>605</v>
      </c>
      <c r="J22" s="10">
        <v>36558688.93</v>
      </c>
      <c r="K22" s="2">
        <v>0</v>
      </c>
      <c r="L22" s="2">
        <v>605</v>
      </c>
      <c r="M22" s="13">
        <v>36846265.33</v>
      </c>
      <c r="N22" s="2">
        <v>0</v>
      </c>
    </row>
    <row r="23" spans="1:14" s="27" customFormat="1" ht="52.5">
      <c r="A23" s="31" t="s">
        <v>22</v>
      </c>
      <c r="B23" s="10" t="s">
        <v>25</v>
      </c>
      <c r="C23" s="26">
        <v>769</v>
      </c>
      <c r="D23" s="40">
        <v>55115336.25</v>
      </c>
      <c r="E23" s="26">
        <v>0</v>
      </c>
      <c r="F23" s="26">
        <v>772</v>
      </c>
      <c r="G23" s="10">
        <v>60993955.93</v>
      </c>
      <c r="H23" s="26">
        <v>0</v>
      </c>
      <c r="I23" s="26">
        <v>772</v>
      </c>
      <c r="J23" s="10">
        <v>46650095.62</v>
      </c>
      <c r="K23" s="26">
        <v>0</v>
      </c>
      <c r="L23" s="26">
        <v>772</v>
      </c>
      <c r="M23" s="13">
        <v>47017052.63</v>
      </c>
      <c r="N23" s="11">
        <v>0</v>
      </c>
    </row>
    <row r="24" spans="1:14" s="29" customFormat="1" ht="52.5">
      <c r="A24" s="31" t="s">
        <v>15</v>
      </c>
      <c r="B24" s="3" t="s">
        <v>25</v>
      </c>
      <c r="C24" s="3">
        <v>187</v>
      </c>
      <c r="D24" s="13">
        <v>13372871.88</v>
      </c>
      <c r="E24" s="3">
        <v>0</v>
      </c>
      <c r="F24" s="3">
        <v>170</v>
      </c>
      <c r="G24" s="41">
        <v>13431311.54</v>
      </c>
      <c r="H24" s="3">
        <v>0</v>
      </c>
      <c r="I24" s="3">
        <v>170</v>
      </c>
      <c r="J24" s="41">
        <v>10272689.45</v>
      </c>
      <c r="K24" s="2">
        <v>0</v>
      </c>
      <c r="L24" s="3">
        <v>170</v>
      </c>
      <c r="M24" s="13">
        <v>10353496.04</v>
      </c>
      <c r="N24" s="4">
        <v>0</v>
      </c>
    </row>
    <row r="25" spans="1:14" s="27" customFormat="1" ht="52.5">
      <c r="A25" s="31" t="s">
        <v>26</v>
      </c>
      <c r="B25" s="2" t="s">
        <v>25</v>
      </c>
      <c r="C25" s="4">
        <v>130</v>
      </c>
      <c r="D25" s="13">
        <v>874800</v>
      </c>
      <c r="E25" s="4">
        <v>0</v>
      </c>
      <c r="F25" s="4">
        <v>130</v>
      </c>
      <c r="G25" s="12">
        <v>1099020</v>
      </c>
      <c r="H25" s="4">
        <v>0</v>
      </c>
      <c r="I25" s="4">
        <v>130</v>
      </c>
      <c r="J25" s="12">
        <v>1140841</v>
      </c>
      <c r="K25" s="2">
        <v>0</v>
      </c>
      <c r="L25" s="4">
        <v>130</v>
      </c>
      <c r="M25" s="12">
        <v>1184334</v>
      </c>
      <c r="N25" s="4">
        <v>0</v>
      </c>
    </row>
    <row r="26" spans="6:9" ht="13.5">
      <c r="F26" s="5"/>
      <c r="G26" s="5"/>
      <c r="H26" s="5"/>
      <c r="I26" s="5"/>
    </row>
  </sheetData>
  <sheetProtection/>
  <mergeCells count="25">
    <mergeCell ref="L4:N4"/>
    <mergeCell ref="M13:M15"/>
    <mergeCell ref="G9:G10"/>
    <mergeCell ref="K9:K10"/>
    <mergeCell ref="N9:N10"/>
    <mergeCell ref="I4:K4"/>
    <mergeCell ref="A9:A10"/>
    <mergeCell ref="D9:D10"/>
    <mergeCell ref="M9:M10"/>
    <mergeCell ref="H9:H10"/>
    <mergeCell ref="G17:G18"/>
    <mergeCell ref="J17:J18"/>
    <mergeCell ref="M17:M18"/>
    <mergeCell ref="D17:D18"/>
    <mergeCell ref="A13:A15"/>
    <mergeCell ref="D13:D15"/>
    <mergeCell ref="G13:G15"/>
    <mergeCell ref="J13:J15"/>
    <mergeCell ref="J9:J10"/>
    <mergeCell ref="A2:N2"/>
    <mergeCell ref="A4:A5"/>
    <mergeCell ref="B4:B5"/>
    <mergeCell ref="C4:E4"/>
    <mergeCell ref="F4:H4"/>
    <mergeCell ref="E9:E10"/>
  </mergeCells>
  <printOptions/>
  <pageMargins left="0" right="0" top="0.5511811023622047" bottom="0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2021-12-15T13:30:04Z</dcterms:modified>
  <cp:category/>
  <cp:version/>
  <cp:contentType/>
  <cp:contentStatus/>
</cp:coreProperties>
</file>