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9435" activeTab="1"/>
  </bookViews>
  <sheets>
    <sheet name="Лист1" sheetId="1" r:id="rId1"/>
    <sheet name=" культура Брянск (7,11,0)" sheetId="2" r:id="rId2"/>
  </sheets>
  <definedNames>
    <definedName name="_xlnm.Print_Titles" localSheetId="1">' культура Брянск (7,11,0)'!$4:$6</definedName>
    <definedName name="_xlnm.Print_Area" localSheetId="1">' культура Брянск (7,11,0)'!$A$1:$L$37</definedName>
  </definedNames>
  <calcPr fullCalcOnLoad="1"/>
</workbook>
</file>

<file path=xl/sharedStrings.xml><?xml version="1.0" encoding="utf-8"?>
<sst xmlns="http://schemas.openxmlformats.org/spreadsheetml/2006/main" count="116" uniqueCount="54">
  <si>
    <t>Наименование показателей</t>
  </si>
  <si>
    <t>2013 г. факт</t>
  </si>
  <si>
    <t>2014 г.</t>
  </si>
  <si>
    <t>2015 г.</t>
  </si>
  <si>
    <t>2016 г.</t>
  </si>
  <si>
    <t>2017 г.</t>
  </si>
  <si>
    <t>2018 г.</t>
  </si>
  <si>
    <t>2014 г.- 2016 г.</t>
  </si>
  <si>
    <t>Число получателей услуг, чел.</t>
  </si>
  <si>
    <t>2)</t>
  </si>
  <si>
    <t>х</t>
  </si>
  <si>
    <t>4)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</si>
  <si>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</si>
  <si>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</si>
  <si>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</si>
  <si>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</si>
  <si>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 xml:space="preserve">Прирост фонда оплаты труда с начислениями к 2013 г., млн.руб. </t>
  </si>
  <si>
    <t>в том числе:</t>
  </si>
  <si>
    <t>от реструктуризации сети,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</si>
  <si>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</si>
  <si>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</si>
  <si>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</si>
  <si>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Справочно:размер дотации из федерального бюджета,млн.руб.</t>
  </si>
  <si>
    <t>2013г- 4); 2014г - 6)</t>
  </si>
  <si>
    <t>2013г - 5); 2017-2018 - 100/200**</t>
  </si>
  <si>
    <t>данные Росстата</t>
  </si>
  <si>
    <t>Распоряжение №2190-р</t>
  </si>
  <si>
    <t>Распоряжение 
№2606-р</t>
  </si>
  <si>
    <t xml:space="preserve">х </t>
  </si>
  <si>
    <t>2012 г факт</t>
  </si>
  <si>
    <t>2013 г. - 2018 г.</t>
  </si>
  <si>
    <t>Работники учреждений культуры</t>
  </si>
  <si>
    <t xml:space="preserve">Категория работников:                </t>
  </si>
  <si>
    <t xml:space="preserve">Показатели нормативов региональной "дорожной карты"  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</si>
  <si>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</si>
  <si>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</si>
  <si>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</si>
  <si>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включая средства, полученные за счет проведения мероприятий по оптимизации, (млн.руб.), из них:</t>
  </si>
  <si>
    <t>* - прирост фонда оплаты труда с начислениями к 2012 г.</t>
  </si>
  <si>
    <t>Среднесписочная численность работников учреждений культуры: человек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</si>
  <si>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</si>
  <si>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от оптимизации численности персонала, в том числе административно-управленческого, млн. рублей</t>
  </si>
  <si>
    <t>Итого, объем средств, предусмотренный на повышение оплаты труда, млн. руб. (стр. 18+ 23 + 24)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</si>
  <si>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</si>
  <si>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Норматив числа получателей услуг на 1 работника учреждений культуры (по среднесписочной численности работников)</t>
  </si>
  <si>
    <t>Численность населения муниципального образования, чел.</t>
  </si>
  <si>
    <t>Приложение                                                                                к плану мероприятий  направленные на повышение эффективности сферы культуры Дубровского района»</t>
  </si>
  <si>
    <t>Муниципальное образование "Дубровский район"</t>
  </si>
  <si>
    <t>Средняя заработная плата работников по МО "Дубровский район", руб.</t>
  </si>
  <si>
    <t>Начальник отдела экономики</t>
  </si>
  <si>
    <t>Г.Я.Разикова</t>
  </si>
  <si>
    <t>по Дубровскому району, %</t>
  </si>
  <si>
    <t>за счет средств консолидированного бюджета Брянской области, включая дотацию из областного бюджета, млн. руб.</t>
  </si>
  <si>
    <t xml:space="preserve">Показатели нормативов муниципальной "дорожной карты"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</si>
</sst>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173" fontId="23" fillId="0" borderId="0" xfId="0" applyNumberFormat="1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/>
    </xf>
    <xf numFmtId="173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73" fontId="3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indent="2"/>
    </xf>
    <xf numFmtId="0" fontId="3" fillId="24" borderId="12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73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0" fontId="27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G7" sqref="G7"/>
    </sheetView>
  </sheetViews>
  <sheetFormatPr defaultColWidth="9.140625" defaultRowHeight="15"/>
  <cols>
    <col min="1" max="1" width="5.140625" style="15" customWidth="1"/>
    <col min="2" max="2" width="37.57421875" style="16" customWidth="1"/>
    <col min="3" max="3" width="10.57421875" style="17" customWidth="1"/>
    <col min="4" max="4" width="11.7109375" style="17" customWidth="1"/>
    <col min="5" max="5" width="12.00390625" style="17" customWidth="1"/>
    <col min="6" max="6" width="11.140625" style="17" customWidth="1"/>
    <col min="7" max="7" width="10.421875" style="17" customWidth="1"/>
    <col min="8" max="8" width="11.8515625" style="17" customWidth="1"/>
    <col min="9" max="9" width="10.140625" style="17" customWidth="1"/>
    <col min="10" max="10" width="9.8515625" style="17" bestFit="1" customWidth="1"/>
    <col min="11" max="11" width="13.00390625" style="17" customWidth="1"/>
    <col min="12" max="12" width="13.00390625" style="18" hidden="1" customWidth="1"/>
    <col min="13" max="25" width="9.140625" style="16" customWidth="1"/>
  </cols>
  <sheetData>
    <row r="1" spans="7:11" ht="18.75">
      <c r="G1" s="46" t="s">
        <v>46</v>
      </c>
      <c r="H1" s="47"/>
      <c r="I1" s="47"/>
      <c r="J1" s="47"/>
      <c r="K1" s="47"/>
    </row>
    <row r="2" spans="1:1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.75">
      <c r="A3" s="49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.75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</row>
    <row r="6" spans="1:11" ht="37.5">
      <c r="A6" s="10"/>
      <c r="B6" s="23" t="s">
        <v>0</v>
      </c>
      <c r="C6" s="11" t="s">
        <v>29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30</v>
      </c>
    </row>
    <row r="7" spans="1:12" ht="47.25">
      <c r="A7" s="6">
        <v>9</v>
      </c>
      <c r="B7" s="2" t="s">
        <v>48</v>
      </c>
      <c r="C7" s="1">
        <v>12949</v>
      </c>
      <c r="D7" s="1">
        <v>15987</v>
      </c>
      <c r="E7" s="1">
        <v>17985</v>
      </c>
      <c r="F7" s="1">
        <v>20135</v>
      </c>
      <c r="G7" s="1">
        <v>23460</v>
      </c>
      <c r="H7" s="1">
        <v>26275</v>
      </c>
      <c r="I7" s="1">
        <v>26549</v>
      </c>
      <c r="J7" s="8" t="s">
        <v>10</v>
      </c>
      <c r="K7" s="8" t="s">
        <v>10</v>
      </c>
      <c r="L7" s="13" t="s">
        <v>23</v>
      </c>
    </row>
    <row r="10" spans="2:4" ht="15">
      <c r="B10" s="16" t="s">
        <v>49</v>
      </c>
      <c r="D10" s="17" t="s">
        <v>50</v>
      </c>
    </row>
  </sheetData>
  <mergeCells count="6">
    <mergeCell ref="A5:B5"/>
    <mergeCell ref="C5:K5"/>
    <mergeCell ref="A4:K4"/>
    <mergeCell ref="G1:K1"/>
    <mergeCell ref="A2:K2"/>
    <mergeCell ref="A3:K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tabSelected="1" view="pageBreakPreview" zoomScale="75" zoomScaleNormal="115" zoomScaleSheetLayoutView="75" workbookViewId="0" topLeftCell="C1">
      <selection activeCell="J33" sqref="J33"/>
    </sheetView>
  </sheetViews>
  <sheetFormatPr defaultColWidth="9.140625" defaultRowHeight="15"/>
  <cols>
    <col min="1" max="1" width="0" style="14" hidden="1" customWidth="1"/>
    <col min="2" max="2" width="5.140625" style="15" customWidth="1"/>
    <col min="3" max="3" width="62.00390625" style="16" customWidth="1"/>
    <col min="4" max="4" width="10.57421875" style="17" customWidth="1"/>
    <col min="5" max="5" width="15.421875" style="17" customWidth="1"/>
    <col min="6" max="6" width="15.00390625" style="17" bestFit="1" customWidth="1"/>
    <col min="7" max="7" width="13.421875" style="17" bestFit="1" customWidth="1"/>
    <col min="8" max="8" width="12.57421875" style="17" bestFit="1" customWidth="1"/>
    <col min="9" max="9" width="13.421875" style="17" bestFit="1" customWidth="1"/>
    <col min="10" max="10" width="12.57421875" style="17" bestFit="1" customWidth="1"/>
    <col min="11" max="11" width="9.8515625" style="17" bestFit="1" customWidth="1"/>
    <col min="12" max="12" width="13.00390625" style="17" customWidth="1"/>
    <col min="13" max="13" width="13.00390625" style="18" hidden="1" customWidth="1"/>
    <col min="14" max="16384" width="9.140625" style="16" customWidth="1"/>
  </cols>
  <sheetData>
    <row r="1" spans="8:12" ht="110.25" customHeight="1">
      <c r="H1" s="46" t="s">
        <v>46</v>
      </c>
      <c r="I1" s="47"/>
      <c r="J1" s="47"/>
      <c r="K1" s="47"/>
      <c r="L1" s="47"/>
    </row>
    <row r="2" spans="2:12" ht="25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5.5" customHeight="1">
      <c r="B3" s="49" t="s">
        <v>53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30" customHeight="1">
      <c r="B4" s="50" t="s">
        <v>47</v>
      </c>
      <c r="C4" s="50"/>
      <c r="D4" s="51"/>
      <c r="E4" s="51"/>
      <c r="F4" s="51"/>
      <c r="G4" s="51"/>
      <c r="H4" s="51"/>
      <c r="I4" s="51"/>
      <c r="J4" s="51"/>
      <c r="K4" s="51"/>
      <c r="L4" s="51"/>
    </row>
    <row r="5" spans="2:12" ht="25.5" customHeight="1">
      <c r="B5" s="44" t="s">
        <v>32</v>
      </c>
      <c r="C5" s="44"/>
      <c r="D5" s="45" t="s">
        <v>31</v>
      </c>
      <c r="E5" s="45"/>
      <c r="F5" s="45"/>
      <c r="G5" s="45"/>
      <c r="H5" s="45"/>
      <c r="I5" s="45"/>
      <c r="J5" s="45"/>
      <c r="K5" s="45"/>
      <c r="L5" s="45"/>
    </row>
    <row r="6" spans="2:12" ht="45.75" customHeight="1">
      <c r="B6" s="10"/>
      <c r="C6" s="23" t="s">
        <v>0</v>
      </c>
      <c r="D6" s="11" t="s">
        <v>29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30</v>
      </c>
    </row>
    <row r="7" spans="2:13" ht="47.25">
      <c r="B7" s="6">
        <v>1</v>
      </c>
      <c r="C7" s="2" t="s">
        <v>44</v>
      </c>
      <c r="D7" s="7">
        <f aca="true" t="shared" si="0" ref="D7:J7">ROUND(D13/D9,0)</f>
        <v>242</v>
      </c>
      <c r="E7" s="7">
        <f t="shared" si="0"/>
        <v>278</v>
      </c>
      <c r="F7" s="7">
        <f t="shared" si="0"/>
        <v>259</v>
      </c>
      <c r="G7" s="7">
        <v>254</v>
      </c>
      <c r="H7" s="7">
        <f t="shared" si="0"/>
        <v>257</v>
      </c>
      <c r="I7" s="7">
        <f t="shared" si="0"/>
        <v>254</v>
      </c>
      <c r="J7" s="7">
        <f t="shared" si="0"/>
        <v>252</v>
      </c>
      <c r="K7" s="8" t="s">
        <v>10</v>
      </c>
      <c r="L7" s="8" t="s">
        <v>10</v>
      </c>
      <c r="M7" s="12"/>
    </row>
    <row r="8" spans="2:13" ht="31.5">
      <c r="B8" s="6">
        <v>2</v>
      </c>
      <c r="C8" s="2" t="s">
        <v>8</v>
      </c>
      <c r="D8" s="5">
        <f aca="true" t="shared" si="1" ref="D8:J8">D13</f>
        <v>19347</v>
      </c>
      <c r="E8" s="5">
        <f t="shared" si="1"/>
        <v>18892</v>
      </c>
      <c r="F8" s="5">
        <f t="shared" si="1"/>
        <v>18619</v>
      </c>
      <c r="G8" s="5">
        <v>18316</v>
      </c>
      <c r="H8" s="5">
        <f t="shared" si="1"/>
        <v>18247</v>
      </c>
      <c r="I8" s="5">
        <f t="shared" si="1"/>
        <v>18065</v>
      </c>
      <c r="J8" s="5">
        <f t="shared" si="1"/>
        <v>17885</v>
      </c>
      <c r="K8" s="8" t="s">
        <v>10</v>
      </c>
      <c r="L8" s="8" t="s">
        <v>10</v>
      </c>
      <c r="M8" s="12" t="s">
        <v>25</v>
      </c>
    </row>
    <row r="9" spans="2:13" ht="31.5">
      <c r="B9" s="6">
        <v>3</v>
      </c>
      <c r="C9" s="2" t="s">
        <v>39</v>
      </c>
      <c r="D9" s="5">
        <v>80</v>
      </c>
      <c r="E9" s="5">
        <v>68</v>
      </c>
      <c r="F9" s="5">
        <v>72</v>
      </c>
      <c r="G9" s="5">
        <v>72</v>
      </c>
      <c r="H9" s="5">
        <v>71</v>
      </c>
      <c r="I9" s="5">
        <v>71</v>
      </c>
      <c r="J9" s="7">
        <v>71</v>
      </c>
      <c r="K9" s="8" t="s">
        <v>10</v>
      </c>
      <c r="L9" s="8" t="s">
        <v>10</v>
      </c>
      <c r="M9" s="12" t="s">
        <v>25</v>
      </c>
    </row>
    <row r="10" spans="2:13" ht="15.75" hidden="1">
      <c r="B10" s="6">
        <v>4</v>
      </c>
      <c r="C10" s="2"/>
      <c r="D10" s="5"/>
      <c r="E10" s="5"/>
      <c r="F10" s="5"/>
      <c r="G10" s="5"/>
      <c r="H10" s="5"/>
      <c r="I10" s="5"/>
      <c r="J10" s="5"/>
      <c r="K10" s="8"/>
      <c r="L10" s="8"/>
      <c r="M10" s="12"/>
    </row>
    <row r="11" spans="2:13" ht="15.75" hidden="1">
      <c r="B11" s="6">
        <v>5</v>
      </c>
      <c r="C11" s="2"/>
      <c r="D11" s="5"/>
      <c r="E11" s="5"/>
      <c r="F11" s="5"/>
      <c r="G11" s="5"/>
      <c r="H11" s="5"/>
      <c r="I11" s="5"/>
      <c r="J11" s="5"/>
      <c r="K11" s="8"/>
      <c r="L11" s="8"/>
      <c r="M11" s="12"/>
    </row>
    <row r="12" spans="2:13" ht="15.75" hidden="1">
      <c r="B12" s="6">
        <v>6</v>
      </c>
      <c r="C12" s="2"/>
      <c r="D12" s="5"/>
      <c r="E12" s="5"/>
      <c r="F12" s="5"/>
      <c r="G12" s="5"/>
      <c r="H12" s="5"/>
      <c r="I12" s="5"/>
      <c r="J12" s="5"/>
      <c r="K12" s="8"/>
      <c r="L12" s="8"/>
      <c r="M12" s="12"/>
    </row>
    <row r="13" spans="2:13" ht="27.75" customHeight="1">
      <c r="B13" s="6">
        <v>4</v>
      </c>
      <c r="C13" s="2" t="s">
        <v>45</v>
      </c>
      <c r="D13" s="5">
        <v>19347</v>
      </c>
      <c r="E13" s="5">
        <v>18892</v>
      </c>
      <c r="F13" s="5">
        <v>18619</v>
      </c>
      <c r="G13" s="5">
        <v>18316</v>
      </c>
      <c r="H13" s="5">
        <v>18247</v>
      </c>
      <c r="I13" s="5">
        <v>18065</v>
      </c>
      <c r="J13" s="5">
        <v>17885</v>
      </c>
      <c r="K13" s="8" t="s">
        <v>10</v>
      </c>
      <c r="L13" s="8" t="s">
        <v>10</v>
      </c>
      <c r="M13" s="12" t="s">
        <v>25</v>
      </c>
    </row>
    <row r="14" spans="2:13" ht="47.25">
      <c r="B14" s="6">
        <v>5</v>
      </c>
      <c r="C14" s="2" t="s">
        <v>34</v>
      </c>
      <c r="D14" s="24"/>
      <c r="E14" s="25"/>
      <c r="F14" s="25"/>
      <c r="G14" s="25"/>
      <c r="H14" s="25"/>
      <c r="I14" s="25"/>
      <c r="J14" s="25"/>
      <c r="K14" s="26"/>
      <c r="L14" s="27"/>
      <c r="M14" s="19" t="s">
        <v>27</v>
      </c>
    </row>
    <row r="15" spans="2:13" ht="45" customHeight="1">
      <c r="B15" s="6">
        <v>6</v>
      </c>
      <c r="C15" s="2" t="s">
        <v>12</v>
      </c>
      <c r="D15" s="8" t="s">
        <v>28</v>
      </c>
      <c r="E15" s="8">
        <v>53</v>
      </c>
      <c r="F15" s="8">
        <v>59</v>
      </c>
      <c r="G15" s="8">
        <v>65</v>
      </c>
      <c r="H15" s="8">
        <v>74</v>
      </c>
      <c r="I15" s="8">
        <v>85</v>
      </c>
      <c r="J15" s="8">
        <v>100</v>
      </c>
      <c r="K15" s="8" t="s">
        <v>10</v>
      </c>
      <c r="L15" s="8" t="s">
        <v>10</v>
      </c>
      <c r="M15" s="13" t="s">
        <v>26</v>
      </c>
    </row>
    <row r="16" spans="2:13" ht="45" customHeight="1">
      <c r="B16" s="6">
        <v>7</v>
      </c>
      <c r="C16" s="2" t="s">
        <v>40</v>
      </c>
      <c r="D16" s="8" t="s">
        <v>28</v>
      </c>
      <c r="E16" s="8">
        <v>56.1</v>
      </c>
      <c r="F16" s="8">
        <v>64.9</v>
      </c>
      <c r="G16" s="8">
        <v>73.7</v>
      </c>
      <c r="H16" s="8">
        <v>82.4</v>
      </c>
      <c r="I16" s="8">
        <v>91.2</v>
      </c>
      <c r="J16" s="8">
        <v>100</v>
      </c>
      <c r="K16" s="8" t="s">
        <v>10</v>
      </c>
      <c r="L16" s="8" t="s">
        <v>10</v>
      </c>
      <c r="M16" s="13" t="s">
        <v>26</v>
      </c>
    </row>
    <row r="17" spans="2:13" ht="47.25">
      <c r="B17" s="6">
        <v>8</v>
      </c>
      <c r="C17" s="2" t="s">
        <v>51</v>
      </c>
      <c r="D17" s="8" t="s">
        <v>28</v>
      </c>
      <c r="E17" s="4">
        <f aca="true" t="shared" si="2" ref="E17:J17">E20/E18*100</f>
        <v>62.49374061091637</v>
      </c>
      <c r="F17" s="4">
        <v>67.5</v>
      </c>
      <c r="G17" s="4">
        <v>65.6</v>
      </c>
      <c r="H17" s="4">
        <f t="shared" si="2"/>
        <v>63.09530550993827</v>
      </c>
      <c r="I17" s="4">
        <f t="shared" si="2"/>
        <v>100</v>
      </c>
      <c r="J17" s="9">
        <f t="shared" si="2"/>
        <v>100</v>
      </c>
      <c r="K17" s="8" t="s">
        <v>10</v>
      </c>
      <c r="L17" s="8" t="s">
        <v>10</v>
      </c>
      <c r="M17" s="13" t="s">
        <v>24</v>
      </c>
    </row>
    <row r="18" spans="2:13" ht="31.5">
      <c r="B18" s="6">
        <v>9</v>
      </c>
      <c r="C18" s="2" t="s">
        <v>48</v>
      </c>
      <c r="D18" s="1">
        <v>12939</v>
      </c>
      <c r="E18" s="1">
        <v>15976</v>
      </c>
      <c r="F18" s="1">
        <v>16510</v>
      </c>
      <c r="G18" s="1">
        <v>16985</v>
      </c>
      <c r="H18" s="1">
        <v>17659</v>
      </c>
      <c r="I18" s="1">
        <v>19444</v>
      </c>
      <c r="J18" s="1">
        <v>21388</v>
      </c>
      <c r="K18" s="8" t="s">
        <v>10</v>
      </c>
      <c r="L18" s="8" t="s">
        <v>10</v>
      </c>
      <c r="M18" s="13" t="s">
        <v>23</v>
      </c>
    </row>
    <row r="19" spans="2:13" ht="15.75">
      <c r="B19" s="6">
        <v>10</v>
      </c>
      <c r="C19" s="2" t="s">
        <v>13</v>
      </c>
      <c r="D19" s="8" t="s">
        <v>28</v>
      </c>
      <c r="E19" s="9">
        <f aca="true" t="shared" si="3" ref="E19:J19">E18/D18*100</f>
        <v>123.47167478166783</v>
      </c>
      <c r="F19" s="9">
        <f t="shared" si="3"/>
        <v>103.34251377065597</v>
      </c>
      <c r="G19" s="9">
        <f t="shared" si="3"/>
        <v>102.8770442156269</v>
      </c>
      <c r="H19" s="9">
        <f t="shared" si="3"/>
        <v>103.96820724168383</v>
      </c>
      <c r="I19" s="9">
        <f t="shared" si="3"/>
        <v>110.10816014496858</v>
      </c>
      <c r="J19" s="9">
        <f t="shared" si="3"/>
        <v>109.99794281012139</v>
      </c>
      <c r="K19" s="8" t="s">
        <v>10</v>
      </c>
      <c r="L19" s="8" t="s">
        <v>10</v>
      </c>
      <c r="M19" s="13"/>
    </row>
    <row r="20" spans="2:13" ht="31.5">
      <c r="B20" s="6">
        <v>11</v>
      </c>
      <c r="C20" s="2" t="s">
        <v>35</v>
      </c>
      <c r="D20" s="1">
        <v>6978</v>
      </c>
      <c r="E20" s="1">
        <v>9984</v>
      </c>
      <c r="F20" s="1">
        <v>11142</v>
      </c>
      <c r="G20" s="1">
        <v>11142</v>
      </c>
      <c r="H20" s="43">
        <v>11142</v>
      </c>
      <c r="I20" s="1">
        <v>19444</v>
      </c>
      <c r="J20" s="1">
        <v>21388</v>
      </c>
      <c r="K20" s="8" t="s">
        <v>10</v>
      </c>
      <c r="L20" s="8" t="s">
        <v>10</v>
      </c>
      <c r="M20" s="13" t="s">
        <v>11</v>
      </c>
    </row>
    <row r="21" spans="2:13" ht="15.75">
      <c r="B21" s="6">
        <v>12</v>
      </c>
      <c r="C21" s="2" t="s">
        <v>13</v>
      </c>
      <c r="D21" s="8" t="s">
        <v>28</v>
      </c>
      <c r="E21" s="9">
        <f aca="true" t="shared" si="4" ref="E21:J21">E20/D20*100</f>
        <v>143.07824591573518</v>
      </c>
      <c r="F21" s="9">
        <f t="shared" si="4"/>
        <v>111.5985576923077</v>
      </c>
      <c r="G21" s="9">
        <f t="shared" si="4"/>
        <v>100</v>
      </c>
      <c r="H21" s="9">
        <v>125</v>
      </c>
      <c r="I21" s="9">
        <v>147</v>
      </c>
      <c r="J21" s="9">
        <f t="shared" si="4"/>
        <v>109.99794281012139</v>
      </c>
      <c r="K21" s="8" t="s">
        <v>10</v>
      </c>
      <c r="L21" s="8" t="s">
        <v>10</v>
      </c>
      <c r="M21" s="13"/>
    </row>
    <row r="22" spans="2:13" ht="31.5">
      <c r="B22" s="6">
        <v>13</v>
      </c>
      <c r="C22" s="29" t="s">
        <v>36</v>
      </c>
      <c r="D22" s="30" t="s">
        <v>28</v>
      </c>
      <c r="E22" s="31">
        <v>0.2</v>
      </c>
      <c r="F22" s="31">
        <v>0.4</v>
      </c>
      <c r="G22" s="32">
        <v>0.4</v>
      </c>
      <c r="H22" s="31">
        <v>0.4</v>
      </c>
      <c r="I22" s="31">
        <v>0.4</v>
      </c>
      <c r="J22" s="31">
        <v>0.4</v>
      </c>
      <c r="K22" s="30" t="s">
        <v>10</v>
      </c>
      <c r="L22" s="8" t="s">
        <v>10</v>
      </c>
      <c r="M22" s="13" t="s">
        <v>9</v>
      </c>
    </row>
    <row r="23" spans="1:12" ht="15.75">
      <c r="A23" s="14">
        <v>16</v>
      </c>
      <c r="B23" s="6">
        <v>14</v>
      </c>
      <c r="C23" s="29" t="s">
        <v>14</v>
      </c>
      <c r="D23" s="32">
        <v>1.302</v>
      </c>
      <c r="E23" s="32">
        <v>1.302</v>
      </c>
      <c r="F23" s="32">
        <v>1.302</v>
      </c>
      <c r="G23" s="32">
        <v>1.302</v>
      </c>
      <c r="H23" s="32">
        <v>1.302</v>
      </c>
      <c r="I23" s="32">
        <v>1.302</v>
      </c>
      <c r="J23" s="32">
        <v>1.302</v>
      </c>
      <c r="K23" s="30" t="s">
        <v>10</v>
      </c>
      <c r="L23" s="8" t="s">
        <v>10</v>
      </c>
    </row>
    <row r="24" spans="1:12" ht="15.75">
      <c r="A24" s="14">
        <v>17</v>
      </c>
      <c r="B24" s="6">
        <v>15</v>
      </c>
      <c r="C24" s="29" t="s">
        <v>15</v>
      </c>
      <c r="D24" s="31">
        <v>8.1</v>
      </c>
      <c r="E24" s="31">
        <f aca="true" t="shared" si="5" ref="E24:J24">E20*E9*12*E23/1000000</f>
        <v>10.607321087999999</v>
      </c>
      <c r="F24" s="31">
        <f t="shared" si="5"/>
        <v>12.533947776</v>
      </c>
      <c r="G24" s="31">
        <f t="shared" si="5"/>
        <v>12.533947776</v>
      </c>
      <c r="H24" s="41">
        <f t="shared" si="5"/>
        <v>12.359865167999999</v>
      </c>
      <c r="I24" s="31">
        <f t="shared" si="5"/>
        <v>21.569306976</v>
      </c>
      <c r="J24" s="31">
        <f t="shared" si="5"/>
        <v>23.725793952</v>
      </c>
      <c r="K24" s="41">
        <f>SUM(F24:H24)</f>
        <v>37.427760719999995</v>
      </c>
      <c r="L24" s="41">
        <f>SUM(F24:J24)</f>
        <v>82.72286164799999</v>
      </c>
    </row>
    <row r="25" spans="1:13" ht="32.25" customHeight="1">
      <c r="A25" s="14">
        <v>18</v>
      </c>
      <c r="B25" s="6">
        <v>16</v>
      </c>
      <c r="C25" s="2" t="s">
        <v>16</v>
      </c>
      <c r="D25" s="1" t="s">
        <v>10</v>
      </c>
      <c r="E25" s="4">
        <v>2.5</v>
      </c>
      <c r="F25" s="28">
        <f>F24-$E24</f>
        <v>1.9266266880000007</v>
      </c>
      <c r="G25" s="28">
        <f>G24-$E24</f>
        <v>1.9266266880000007</v>
      </c>
      <c r="H25" s="40">
        <f>H24-$E24</f>
        <v>1.7525440799999998</v>
      </c>
      <c r="I25" s="28">
        <f>I24-$E24</f>
        <v>10.961985888000001</v>
      </c>
      <c r="J25" s="28">
        <f>J24-$E24</f>
        <v>13.118472864000001</v>
      </c>
      <c r="K25" s="40">
        <f aca="true" t="shared" si="6" ref="K25:K33">SUM(F25:H25)</f>
        <v>5.605797456000001</v>
      </c>
      <c r="L25" s="41">
        <f>SUM(F25:J25)</f>
        <v>29.686256208000003</v>
      </c>
      <c r="M25" s="4"/>
    </row>
    <row r="26" spans="1:12" ht="15.75">
      <c r="A26" s="14">
        <v>19</v>
      </c>
      <c r="B26" s="6">
        <v>17</v>
      </c>
      <c r="C26" s="2" t="s">
        <v>17</v>
      </c>
      <c r="D26" s="24"/>
      <c r="E26" s="39"/>
      <c r="F26" s="39"/>
      <c r="G26" s="25"/>
      <c r="H26" s="25"/>
      <c r="I26" s="25"/>
      <c r="J26" s="25"/>
      <c r="K26" s="34"/>
      <c r="L26" s="27"/>
    </row>
    <row r="27" spans="1:12" ht="47.25">
      <c r="A27" s="14">
        <v>20</v>
      </c>
      <c r="B27" s="6">
        <v>18</v>
      </c>
      <c r="C27" s="37" t="s">
        <v>52</v>
      </c>
      <c r="D27" s="1" t="s">
        <v>10</v>
      </c>
      <c r="E27" s="33">
        <v>2.48</v>
      </c>
      <c r="F27" s="28">
        <v>1.86</v>
      </c>
      <c r="G27" s="28">
        <f>G25-G32</f>
        <v>1.8766266880000007</v>
      </c>
      <c r="H27" s="40">
        <f>H25-H32</f>
        <v>1.6925440799999998</v>
      </c>
      <c r="I27" s="41">
        <v>18.46</v>
      </c>
      <c r="J27" s="4">
        <f>J25-J32</f>
        <v>13.038472864000001</v>
      </c>
      <c r="K27" s="41">
        <f t="shared" si="6"/>
        <v>5.4291707680000005</v>
      </c>
      <c r="L27" s="41">
        <f>SUM(F27:J27)</f>
        <v>36.927643632</v>
      </c>
    </row>
    <row r="28" spans="1:12" ht="36.75" customHeight="1">
      <c r="A28" s="20">
        <v>21</v>
      </c>
      <c r="B28" s="6">
        <v>19</v>
      </c>
      <c r="C28" s="38" t="s">
        <v>37</v>
      </c>
      <c r="D28" s="1" t="s">
        <v>10</v>
      </c>
      <c r="E28" s="33">
        <v>0.34</v>
      </c>
      <c r="F28" s="33">
        <v>0.15</v>
      </c>
      <c r="G28" s="28">
        <v>0.15</v>
      </c>
      <c r="H28" s="28">
        <v>0.47</v>
      </c>
      <c r="I28" s="28">
        <v>0.57</v>
      </c>
      <c r="J28" s="28">
        <v>0.6</v>
      </c>
      <c r="K28" s="33">
        <v>0.77</v>
      </c>
      <c r="L28" s="28">
        <f aca="true" t="shared" si="7" ref="L28:L34">SUM(F28:J28)</f>
        <v>1.94</v>
      </c>
    </row>
    <row r="29" spans="1:12" ht="15.75">
      <c r="A29" s="14">
        <v>22</v>
      </c>
      <c r="B29" s="6">
        <v>20</v>
      </c>
      <c r="C29" s="38" t="s">
        <v>18</v>
      </c>
      <c r="D29" s="1"/>
      <c r="E29" s="31">
        <v>0</v>
      </c>
      <c r="F29" s="31">
        <v>0</v>
      </c>
      <c r="G29" s="4">
        <v>0</v>
      </c>
      <c r="H29" s="4">
        <v>0</v>
      </c>
      <c r="I29" s="4">
        <v>0</v>
      </c>
      <c r="J29" s="4">
        <v>0</v>
      </c>
      <c r="K29" s="31">
        <f t="shared" si="6"/>
        <v>0</v>
      </c>
      <c r="L29" s="4">
        <f t="shared" si="7"/>
        <v>0</v>
      </c>
    </row>
    <row r="30" spans="1:12" ht="33.75" customHeight="1">
      <c r="A30" s="14">
        <v>23</v>
      </c>
      <c r="B30" s="6">
        <v>21</v>
      </c>
      <c r="C30" s="38" t="s">
        <v>41</v>
      </c>
      <c r="D30" s="1" t="s">
        <v>10</v>
      </c>
      <c r="E30" s="33">
        <v>0.19</v>
      </c>
      <c r="F30" s="33">
        <v>0.05</v>
      </c>
      <c r="G30" s="28">
        <v>0.05</v>
      </c>
      <c r="H30" s="28">
        <v>0.27</v>
      </c>
      <c r="I30" s="28">
        <v>0.37</v>
      </c>
      <c r="J30" s="28">
        <v>0.4</v>
      </c>
      <c r="K30" s="33">
        <v>0.32</v>
      </c>
      <c r="L30" s="28">
        <f t="shared" si="7"/>
        <v>1.1400000000000001</v>
      </c>
    </row>
    <row r="31" spans="1:12" ht="31.5">
      <c r="A31" s="14">
        <v>24</v>
      </c>
      <c r="B31" s="6">
        <v>22</v>
      </c>
      <c r="C31" s="38" t="s">
        <v>19</v>
      </c>
      <c r="D31" s="1" t="s">
        <v>10</v>
      </c>
      <c r="E31" s="33">
        <v>0.15</v>
      </c>
      <c r="F31" s="33">
        <v>0.25</v>
      </c>
      <c r="G31" s="28">
        <v>0.4</v>
      </c>
      <c r="H31" s="28">
        <v>0.6</v>
      </c>
      <c r="I31" s="28">
        <v>0.8</v>
      </c>
      <c r="J31" s="28">
        <v>1</v>
      </c>
      <c r="K31" s="33">
        <v>0.45</v>
      </c>
      <c r="L31" s="4">
        <f t="shared" si="7"/>
        <v>3.05</v>
      </c>
    </row>
    <row r="32" spans="1:12" ht="35.25" customHeight="1">
      <c r="A32" s="14">
        <v>25</v>
      </c>
      <c r="B32" s="6">
        <v>23</v>
      </c>
      <c r="C32" s="2" t="s">
        <v>20</v>
      </c>
      <c r="D32" s="1" t="s">
        <v>10</v>
      </c>
      <c r="E32" s="33">
        <v>0.0202</v>
      </c>
      <c r="F32" s="33">
        <v>0.04</v>
      </c>
      <c r="G32" s="28">
        <v>0.05</v>
      </c>
      <c r="H32" s="28">
        <v>0.06</v>
      </c>
      <c r="I32" s="28">
        <v>0.08</v>
      </c>
      <c r="J32" s="28">
        <v>0.08</v>
      </c>
      <c r="K32" s="33">
        <f t="shared" si="6"/>
        <v>0.15</v>
      </c>
      <c r="L32" s="28">
        <f t="shared" si="7"/>
        <v>0.31</v>
      </c>
    </row>
    <row r="33" spans="1:12" ht="47.25">
      <c r="A33" s="14">
        <v>26</v>
      </c>
      <c r="B33" s="6">
        <v>24</v>
      </c>
      <c r="C33" s="2" t="s">
        <v>21</v>
      </c>
      <c r="D33" s="1" t="s">
        <v>10</v>
      </c>
      <c r="E33" s="4" t="s">
        <v>10</v>
      </c>
      <c r="F33" s="36">
        <f>F25-F27-F32</f>
        <v>0.0266266880000006</v>
      </c>
      <c r="G33" s="36">
        <f>G25-G27-G32</f>
        <v>0</v>
      </c>
      <c r="H33" s="42">
        <f>H25-H27-H32</f>
        <v>5.551115123125783E-17</v>
      </c>
      <c r="I33" s="42">
        <f>I25-I27-I32</f>
        <v>-7.578014112</v>
      </c>
      <c r="J33" s="36">
        <f>J25-J27-J32</f>
        <v>0</v>
      </c>
      <c r="K33" s="42">
        <f t="shared" si="6"/>
        <v>0.026626688000000655</v>
      </c>
      <c r="L33" s="42">
        <f t="shared" si="7"/>
        <v>-7.551387424</v>
      </c>
    </row>
    <row r="34" spans="1:12" ht="31.5">
      <c r="A34" s="20">
        <v>27</v>
      </c>
      <c r="B34" s="6">
        <v>25</v>
      </c>
      <c r="C34" s="2" t="s">
        <v>42</v>
      </c>
      <c r="D34" s="1" t="s">
        <v>10</v>
      </c>
      <c r="E34" s="4" t="s">
        <v>10</v>
      </c>
      <c r="F34" s="28">
        <f aca="true" t="shared" si="8" ref="F34:K34">SUM(F27,F32,F33)</f>
        <v>1.9266266880000007</v>
      </c>
      <c r="G34" s="28">
        <f t="shared" si="8"/>
        <v>1.9266266880000007</v>
      </c>
      <c r="H34" s="40">
        <f t="shared" si="8"/>
        <v>1.7525440799999998</v>
      </c>
      <c r="I34" s="33">
        <f t="shared" si="8"/>
        <v>10.961985888</v>
      </c>
      <c r="J34" s="33">
        <f t="shared" si="8"/>
        <v>13.118472864000001</v>
      </c>
      <c r="K34" s="40">
        <f t="shared" si="8"/>
        <v>5.605797456000001</v>
      </c>
      <c r="L34" s="40">
        <f t="shared" si="7"/>
        <v>29.686256208</v>
      </c>
    </row>
    <row r="35" spans="1:12" ht="48" customHeight="1">
      <c r="A35" s="14">
        <v>28</v>
      </c>
      <c r="B35" s="6">
        <v>26</v>
      </c>
      <c r="C35" s="35" t="s">
        <v>43</v>
      </c>
      <c r="D35" s="32" t="s">
        <v>10</v>
      </c>
      <c r="E35" s="32" t="s">
        <v>10</v>
      </c>
      <c r="F35" s="33">
        <f>F28/F34*100</f>
        <v>7.785628681169808</v>
      </c>
      <c r="G35" s="33">
        <f aca="true" t="shared" si="9" ref="G35:L35">G28/G34*100</f>
        <v>7.785628681169808</v>
      </c>
      <c r="H35" s="40">
        <f t="shared" si="9"/>
        <v>26.818155695119522</v>
      </c>
      <c r="I35" s="33">
        <f t="shared" si="9"/>
        <v>5.199787755829667</v>
      </c>
      <c r="J35" s="33">
        <f t="shared" si="9"/>
        <v>4.573703099592736</v>
      </c>
      <c r="K35" s="40">
        <f t="shared" si="9"/>
        <v>13.73577989650434</v>
      </c>
      <c r="L35" s="42">
        <f t="shared" si="9"/>
        <v>6.535010633901352</v>
      </c>
    </row>
    <row r="36" spans="2:12" ht="15" customHeight="1" hidden="1">
      <c r="B36" s="6">
        <v>29</v>
      </c>
      <c r="C36" s="3" t="s">
        <v>22</v>
      </c>
      <c r="D36" s="8"/>
      <c r="E36" s="8"/>
      <c r="F36" s="8"/>
      <c r="G36" s="8"/>
      <c r="H36" s="8"/>
      <c r="I36" s="8"/>
      <c r="J36" s="8"/>
      <c r="K36" s="8"/>
      <c r="L36" s="8"/>
    </row>
    <row r="37" spans="3:12" ht="15">
      <c r="C37" s="16" t="s">
        <v>38</v>
      </c>
      <c r="E37" s="21"/>
      <c r="F37" s="21"/>
      <c r="G37" s="21"/>
      <c r="H37" s="21"/>
      <c r="I37" s="21"/>
      <c r="J37" s="21"/>
      <c r="K37" s="21"/>
      <c r="L37" s="21"/>
    </row>
    <row r="38" ht="15">
      <c r="I38" s="21"/>
    </row>
    <row r="39" spans="5:12" ht="15">
      <c r="E39" s="22"/>
      <c r="F39" s="22"/>
      <c r="G39" s="22"/>
      <c r="H39" s="22"/>
      <c r="I39" s="22"/>
      <c r="J39" s="22"/>
      <c r="K39" s="22"/>
      <c r="L39" s="22"/>
    </row>
    <row r="42" ht="15">
      <c r="E42" s="22"/>
    </row>
  </sheetData>
  <sheetProtection/>
  <mergeCells count="7">
    <mergeCell ref="B5:C5"/>
    <mergeCell ref="D5:L5"/>
    <mergeCell ref="H1:L1"/>
    <mergeCell ref="B2:L2"/>
    <mergeCell ref="B3:L3"/>
    <mergeCell ref="B4:C4"/>
    <mergeCell ref="D4:L4"/>
  </mergeCells>
  <printOptions/>
  <pageMargins left="0.2362204724409449" right="0.2362204724409449" top="0.5511811023622047" bottom="0" header="0.31496062992125984" footer="0"/>
  <pageSetup fitToHeight="0" fitToWidth="1" horizontalDpi="600" verticalDpi="600" orientation="landscape" paperSize="9" scale="78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Инга Александровна</dc:creator>
  <cp:keywords/>
  <dc:description/>
  <cp:lastModifiedBy>home</cp:lastModifiedBy>
  <cp:lastPrinted>2014-06-18T05:29:26Z</cp:lastPrinted>
  <dcterms:created xsi:type="dcterms:W3CDTF">2014-04-12T03:39:43Z</dcterms:created>
  <dcterms:modified xsi:type="dcterms:W3CDTF">2016-05-31T14:28:10Z</dcterms:modified>
  <cp:category/>
  <cp:version/>
  <cp:contentType/>
  <cp:contentStatus/>
</cp:coreProperties>
</file>