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'Table1'!$7:$8</definedName>
    <definedName name="_xlnm.Print_Area" localSheetId="0">'Table1'!$A$1:$H$111</definedName>
  </definedNames>
  <calcPr fullCalcOnLoad="1"/>
</workbook>
</file>

<file path=xl/sharedStrings.xml><?xml version="1.0" encoding="utf-8"?>
<sst xmlns="http://schemas.openxmlformats.org/spreadsheetml/2006/main" count="196" uniqueCount="56">
  <si>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</si>
  <si>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</si>
  <si>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</si>
  <si>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</si>
  <si>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</si>
  <si>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</si>
  <si>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</si>
  <si>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</si>
  <si>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</si>
  <si>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</si>
  <si>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</si>
  <si>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Таблица 5</t>
  </si>
  <si>
    <t>Источник
финансового
обеспечения&lt;*&gt;</t>
  </si>
  <si>
    <t>&lt;*&gt; По решению ответственного исполнителя допускается выделение следующих дополнительных источников финансового обеспечения реализации муниципальной программы:</t>
  </si>
  <si>
    <t>средства территориального фонда обязательного медицинского страхования Брянской области;</t>
  </si>
  <si>
    <t>средства Пенсионного фонда Российской Федерации;</t>
  </si>
  <si>
    <t>средства Фонда содействия реформированию жилищно-коммунального хозяйства;</t>
  </si>
  <si>
    <t>средства областного бюджета за счет безвозмездных поступлений от юридических и физических лиц.</t>
  </si>
  <si>
    <t>с распределением бюджетных ассигнований по основным мероприятиям, направлениям расходов и мероприятиям на срок реализации муниципальной программы.".</t>
  </si>
  <si>
    <t>с распределением бюджетных ассигнований по основным мероприятиям, направлениям расходов и мероприятиям на срок, не превышающий период утверждения решения сессии Дубровского районного Совета народных депутатов о бюджете «Дубровского муниципального района»;</t>
  </si>
  <si>
    <t>с распределением бюджетных ассигнований по основным мероприятиям, направлениям расходов и мероприятиям на срок, не превышающий период утверждения решения сессии Дубровского районного Совета народных депутатов о бюджете «Дубровского муниципального района», и выделением общего объема бюджетных ассигнований на реализацию основных мероприятий (мероприятий) на период, выходящий за период формирования областного бюджета;</t>
  </si>
  <si>
    <t>&lt;**&gt; При утверждении муниципальной программы на период, превышающий период утверждения решения сессии Дубровского районного Совета народных депутатов о бюджете «Дубровского муниципального района», допускается утверждение плана реализации муниципальной программы в следующих форматах:</t>
  </si>
  <si>
    <t>Объем средств на реализацию, рублей&lt;**&gt;</t>
  </si>
  <si>
    <t xml:space="preserve">Наменование мероприятия № 4. Развитие кадрового потенциала сферы образования и реализация мер государственной поддержки работников образования. (23 ОМ)
</t>
  </si>
  <si>
    <t xml:space="preserve">Наменование мероприятия № 5. Проведение оздоровительной компании детей и молодежи.  (41 ОМ)
</t>
  </si>
  <si>
    <t xml:space="preserve">Наменование мероприятия № 6. Противодействие злоупотреблению наркотиками и их незаконному обороту. (51  ОМ)
</t>
  </si>
  <si>
    <t xml:space="preserve">Наменование мероприятия № 8.  Участие в профилактике терроризма и экстремизма. (71 ОМ)
</t>
  </si>
  <si>
    <t xml:space="preserve">Наменование мероприятия № 7. Повышение безопасности дорожного движения. (61 ОМ)
</t>
  </si>
  <si>
    <t>1,2,3,4,5,6,7,8,9,10,13,15,16,17,18,21.</t>
  </si>
  <si>
    <t>Наменование мероприятия №2. Реализация государственной политики в сфере образования на территории муниципального образования. (21 ОМ)</t>
  </si>
  <si>
    <t>2,11,19.</t>
  </si>
  <si>
    <t>1.</t>
  </si>
  <si>
    <t>Наменование мероприятия № 3. Повышение энергетической эффективности потребления тепла, газа, электроэнергии, воды и стимулирование использования энергосберегающих технологий. (11 ОМ)</t>
  </si>
  <si>
    <t>11,12.</t>
  </si>
  <si>
    <t>14.</t>
  </si>
  <si>
    <t>20.</t>
  </si>
  <si>
    <t>2022 год</t>
  </si>
  <si>
    <t>2023 год</t>
  </si>
  <si>
    <t xml:space="preserve"> Отдел образования администрации Дубровского района</t>
  </si>
  <si>
    <t>2024 год</t>
  </si>
  <si>
    <t>Приложение 2
к муниципальной программе  «Развитие образования Дубровского муниципального района Брянской области (2022-2024 годы)»</t>
  </si>
  <si>
    <t xml:space="preserve"> Приведение в соответсвии с бренбуком "Точки роста" помещений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</si>
  <si>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</si>
  <si>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1,3,18,19,20,21</t>
  </si>
  <si>
    <t>в т.ч.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</si>
  <si>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</si>
  <si>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Замена оконных блоков муниципальных образовательных организаций Брянской области
</t>
  </si>
  <si>
    <t>Укрепление материально-технической базы образовательных организаций, в том числе проведение ремонта зданий и сооружений, инженерных сетей, погашение задолженности прошлых периодов</t>
  </si>
  <si>
    <t xml:space="preserve"> Создание цифровой образовательной среды в общеобразовательных организациях и профессиональных образовательных организациях Брянской области
</t>
  </si>
  <si>
    <t xml:space="preserve">Наменование мероприятия № 9. Региональный проект "Успех каждого ребенка" (Брянская область) </t>
  </si>
  <si>
    <t xml:space="preserve">Наменование мероприятия № 1. Повышение доступности и качества предоставления дошкольного, общего образования, дополнитель-ного образования детей. (22 ОМ)
</t>
  </si>
  <si>
    <t xml:space="preserve">Модернизация школьных столовых муниципальных общеобразовательных организаций Брянской области
</t>
  </si>
  <si>
    <t xml:space="preserve">   Приложение 1</t>
  </si>
  <si>
    <r>
      <t xml:space="preserve">Наименование муниципальной программы: </t>
    </r>
    <r>
      <rPr>
        <b/>
        <sz val="12"/>
        <color indexed="8"/>
        <rFont val="Times New Roman"/>
        <family val="1"/>
      </rPr>
      <t>Развитие образования Дубровского района на 2022 - 2024 гг</t>
    </r>
  </si>
  <si>
    <t>Наменование мероприятия № 10. Проведение мероприятий по обеспечению деятельности советников директора по воспитанию и взаимодействию с детскими общественными объединениями</t>
  </si>
  <si>
    <t xml:space="preserve">к Постановлению администрации Дубровского района от "29" декабря 2022 года № 695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</si>
</sst>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_);_(* \(\ #,##0\ \);_(* &quot;-&quot;_);_(\ @_ \)"/>
    <numFmt numFmtId="179" formatCode="_(* #,##0.00_);_(* \(\ #,##0.00\ \);_(* &quot;-&quot;??_);_(\ @_ \)"/>
    <numFmt numFmtId="180" formatCode="_(&quot;$&quot;* #,##0_);_(&quot;$&quot;* \(\ #,##0\ \);_(&quot;$&quot;* &quot;-&quot;_);_(\ @_ \)"/>
    <numFmt numFmtId="181" formatCode="_(&quot;$&quot;* #,##0.00_);_(&quot;$&quot;* \(\ #,##0.00\ \);_(&quot;$&quot;* &quot;-&quot;??_);_(\ @_ 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0"/>
      <name val="Tahoma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76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4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43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4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43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4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4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44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44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4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2" borderId="0" applyNumberFormat="0" applyBorder="0" applyAlignment="0" applyProtection="0"/>
    <xf numFmtId="0" fontId="44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" borderId="0" applyNumberFormat="0" applyBorder="0" applyAlignment="0" applyProtection="0"/>
    <xf numFmtId="0" fontId="44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6" borderId="0" applyNumberFormat="0" applyBorder="0" applyAlignment="0" applyProtection="0"/>
    <xf numFmtId="0" fontId="6" fillId="24" borderId="0" applyNumberFormat="0" applyBorder="0" applyAlignment="0" applyProtection="0"/>
    <xf numFmtId="0" fontId="6" fillId="29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>
      <alignment/>
      <protection/>
    </xf>
    <xf numFmtId="0" fontId="24" fillId="8" borderId="1" applyNumberFormat="0" applyAlignment="0" applyProtection="0"/>
    <xf numFmtId="0" fontId="14" fillId="30" borderId="2" applyNumberFormat="0" applyAlignment="0" applyProtection="0"/>
    <xf numFmtId="0" fontId="23" fillId="0" borderId="0">
      <alignment/>
      <protection/>
    </xf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7" fillId="3" borderId="1" applyNumberFormat="0" applyAlignment="0" applyProtection="0"/>
    <xf numFmtId="0" fontId="28" fillId="0" borderId="6" applyNumberFormat="0" applyFill="0" applyAlignment="0" applyProtection="0"/>
    <xf numFmtId="0" fontId="16" fillId="14" borderId="0" applyNumberFormat="0" applyBorder="0" applyAlignment="0" applyProtection="0"/>
    <xf numFmtId="0" fontId="38" fillId="0" borderId="0">
      <alignment/>
      <protection/>
    </xf>
    <xf numFmtId="0" fontId="23" fillId="4" borderId="7" applyNumberFormat="0" applyFont="0" applyAlignment="0" applyProtection="0"/>
    <xf numFmtId="0" fontId="8" fillId="8" borderId="8" applyNumberFormat="0" applyAlignment="0" applyProtection="0"/>
    <xf numFmtId="9" fontId="38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3" fillId="0" borderId="0">
      <alignment/>
      <protection/>
    </xf>
    <xf numFmtId="0" fontId="20" fillId="0" borderId="0" applyNumberFormat="0" applyFill="0" applyBorder="0" applyAlignment="0" applyProtection="0"/>
    <xf numFmtId="0" fontId="29" fillId="17" borderId="0">
      <alignment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17" borderId="10">
      <alignment/>
      <protection/>
    </xf>
    <xf numFmtId="0" fontId="29" fillId="0" borderId="11">
      <alignment horizontal="center" vertical="center" wrapText="1"/>
      <protection/>
    </xf>
    <xf numFmtId="0" fontId="29" fillId="17" borderId="12">
      <alignment/>
      <protection/>
    </xf>
    <xf numFmtId="0" fontId="29" fillId="17" borderId="0">
      <alignment shrinkToFit="1"/>
      <protection/>
    </xf>
    <xf numFmtId="0" fontId="32" fillId="0" borderId="12">
      <alignment horizontal="right"/>
      <protection/>
    </xf>
    <xf numFmtId="4" fontId="32" fillId="14" borderId="12">
      <alignment horizontal="right" vertical="top" shrinkToFit="1"/>
      <protection/>
    </xf>
    <xf numFmtId="4" fontId="32" fillId="10" borderId="12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32" fillId="0" borderId="11">
      <alignment vertical="top" wrapText="1"/>
      <protection/>
    </xf>
    <xf numFmtId="49" fontId="29" fillId="0" borderId="11">
      <alignment horizontal="center" vertical="top" shrinkToFit="1"/>
      <protection/>
    </xf>
    <xf numFmtId="4" fontId="32" fillId="14" borderId="11">
      <alignment horizontal="right" vertical="top" shrinkToFit="1"/>
      <protection/>
    </xf>
    <xf numFmtId="4" fontId="32" fillId="10" borderId="11">
      <alignment horizontal="right" vertical="top" shrinkToFit="1"/>
      <protection/>
    </xf>
    <xf numFmtId="0" fontId="29" fillId="17" borderId="13">
      <alignment/>
      <protection/>
    </xf>
    <xf numFmtId="0" fontId="29" fillId="17" borderId="13">
      <alignment horizontal="center"/>
      <protection/>
    </xf>
    <xf numFmtId="4" fontId="32" fillId="0" borderId="11">
      <alignment horizontal="right" vertical="top" shrinkToFit="1"/>
      <protection/>
    </xf>
    <xf numFmtId="49" fontId="29" fillId="0" borderId="11">
      <alignment vertical="top" wrapText="1"/>
      <protection/>
    </xf>
    <xf numFmtId="4" fontId="29" fillId="0" borderId="11">
      <alignment horizontal="right" vertical="top" shrinkToFit="1"/>
      <protection/>
    </xf>
    <xf numFmtId="0" fontId="29" fillId="17" borderId="13">
      <alignment shrinkToFit="1"/>
      <protection/>
    </xf>
    <xf numFmtId="0" fontId="29" fillId="17" borderId="12">
      <alignment horizontal="center"/>
      <protection/>
    </xf>
    <xf numFmtId="4" fontId="33" fillId="10" borderId="11">
      <alignment horizontal="right" vertical="top" shrinkToFit="1"/>
      <protection/>
    </xf>
    <xf numFmtId="0" fontId="44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44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4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4" fillId="3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4" fillId="37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45" fillId="3" borderId="14" applyNumberFormat="0" applyAlignment="0" applyProtection="0"/>
    <xf numFmtId="0" fontId="7" fillId="3" borderId="1" applyNumberFormat="0" applyAlignment="0" applyProtection="0"/>
    <xf numFmtId="0" fontId="7" fillId="3" borderId="1" applyNumberFormat="0" applyAlignment="0" applyProtection="0"/>
    <xf numFmtId="0" fontId="46" fillId="17" borderId="15" applyNumberFormat="0" applyAlignment="0" applyProtection="0"/>
    <xf numFmtId="0" fontId="8" fillId="17" borderId="8" applyNumberFormat="0" applyAlignment="0" applyProtection="0"/>
    <xf numFmtId="0" fontId="8" fillId="17" borderId="8" applyNumberFormat="0" applyAlignment="0" applyProtection="0"/>
    <xf numFmtId="0" fontId="47" fillId="17" borderId="14" applyNumberFormat="0" applyAlignment="0" applyProtection="0"/>
    <xf numFmtId="0" fontId="9" fillId="17" borderId="1" applyNumberFormat="0" applyAlignment="0" applyProtection="0"/>
    <xf numFmtId="0" fontId="9" fillId="17" borderId="1" applyNumberFormat="0" applyAlignment="0" applyProtection="0"/>
    <xf numFmtId="0" fontId="3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49" fillId="38" borderId="21" applyNumberFormat="0" applyAlignment="0" applyProtection="0"/>
    <xf numFmtId="0" fontId="14" fillId="30" borderId="2" applyNumberFormat="0" applyAlignment="0" applyProtection="0"/>
    <xf numFmtId="0" fontId="14" fillId="30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4" fillId="0" borderId="0">
      <alignment vertical="top" wrapText="1"/>
      <protection/>
    </xf>
    <xf numFmtId="0" fontId="36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35" fillId="40" borderId="0">
      <alignment/>
      <protection/>
    </xf>
    <xf numFmtId="170" fontId="4" fillId="0" borderId="0">
      <alignment vertical="top" wrapText="1"/>
      <protection/>
    </xf>
    <xf numFmtId="0" fontId="37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42" borderId="22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9" fontId="4" fillId="0" borderId="0" applyFont="0" applyFill="0" applyBorder="0" applyAlignment="0" applyProtection="0"/>
    <xf numFmtId="0" fontId="53" fillId="0" borderId="23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43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70">
    <xf numFmtId="170" fontId="0" fillId="0" borderId="0" xfId="0" applyNumberFormat="1" applyFont="1" applyFill="1" applyAlignment="1">
      <alignment vertical="top" wrapText="1"/>
    </xf>
    <xf numFmtId="170" fontId="0" fillId="8" borderId="0" xfId="0" applyNumberFormat="1" applyFont="1" applyFill="1" applyAlignment="1">
      <alignment vertical="top" wrapText="1"/>
    </xf>
    <xf numFmtId="0" fontId="2" fillId="8" borderId="0" xfId="0" applyNumberFormat="1" applyFont="1" applyFill="1" applyAlignment="1">
      <alignment horizontal="right" vertical="center" wrapText="1"/>
    </xf>
    <xf numFmtId="0" fontId="0" fillId="8" borderId="0" xfId="0" applyNumberFormat="1" applyFont="1" applyFill="1" applyBorder="1" applyAlignment="1">
      <alignment horizontal="center" vertical="top" wrapText="1"/>
    </xf>
    <xf numFmtId="0" fontId="3" fillId="8" borderId="0" xfId="0" applyNumberFormat="1" applyFont="1" applyFill="1" applyBorder="1" applyAlignment="1">
      <alignment vertical="top" wrapText="1"/>
    </xf>
    <xf numFmtId="0" fontId="4" fillId="8" borderId="0" xfId="0" applyNumberFormat="1" applyFont="1" applyFill="1" applyBorder="1" applyAlignment="1">
      <alignment horizontal="left" vertical="top" wrapText="1"/>
    </xf>
    <xf numFmtId="4" fontId="3" fillId="8" borderId="0" xfId="0" applyNumberFormat="1" applyFont="1" applyFill="1" applyBorder="1" applyAlignment="1">
      <alignment vertical="top" wrapText="1"/>
    </xf>
    <xf numFmtId="2" fontId="0" fillId="8" borderId="0" xfId="0" applyNumberFormat="1" applyFont="1" applyFill="1" applyAlignment="1">
      <alignment vertical="top" wrapText="1"/>
    </xf>
    <xf numFmtId="4" fontId="0" fillId="8" borderId="0" xfId="0" applyNumberFormat="1" applyFont="1" applyFill="1" applyAlignment="1">
      <alignment vertical="top" wrapText="1"/>
    </xf>
    <xf numFmtId="170" fontId="0" fillId="8" borderId="0" xfId="0" applyFill="1" applyAlignment="1">
      <alignment vertical="top" wrapText="1"/>
    </xf>
    <xf numFmtId="170" fontId="56" fillId="8" borderId="0" xfId="0" applyNumberFormat="1" applyFont="1" applyFill="1" applyAlignment="1">
      <alignment vertical="top" wrapText="1"/>
    </xf>
    <xf numFmtId="170" fontId="56" fillId="8" borderId="0" xfId="0" applyNumberFormat="1" applyFont="1" applyFill="1" applyAlignment="1">
      <alignment horizontal="right" vertical="top" wrapText="1"/>
    </xf>
    <xf numFmtId="0" fontId="56" fillId="8" borderId="0" xfId="0" applyNumberFormat="1" applyFont="1" applyFill="1" applyAlignment="1">
      <alignment horizontal="center" vertical="center" wrapText="1"/>
    </xf>
    <xf numFmtId="0" fontId="2" fillId="8" borderId="0" xfId="0" applyNumberFormat="1" applyFont="1" applyFill="1" applyAlignment="1">
      <alignment vertical="center" wrapText="1"/>
    </xf>
    <xf numFmtId="0" fontId="2" fillId="8" borderId="0" xfId="0" applyNumberFormat="1" applyFont="1" applyFill="1" applyAlignment="1">
      <alignment horizontal="left" vertical="center" wrapText="1"/>
    </xf>
    <xf numFmtId="0" fontId="56" fillId="8" borderId="0" xfId="0" applyNumberFormat="1" applyFont="1" applyFill="1" applyAlignment="1">
      <alignment horizontal="left" vertical="center" wrapText="1"/>
    </xf>
    <xf numFmtId="0" fontId="56" fillId="8" borderId="24" xfId="0" applyNumberFormat="1" applyFont="1" applyFill="1" applyBorder="1" applyAlignment="1">
      <alignment horizontal="center" vertical="center" wrapText="1"/>
    </xf>
    <xf numFmtId="0" fontId="2" fillId="8" borderId="24" xfId="0" applyNumberFormat="1" applyFont="1" applyFill="1" applyBorder="1" applyAlignment="1">
      <alignment vertical="top" wrapText="1"/>
    </xf>
    <xf numFmtId="4" fontId="56" fillId="8" borderId="24" xfId="0" applyNumberFormat="1" applyFont="1" applyFill="1" applyBorder="1" applyAlignment="1">
      <alignment vertical="top" wrapText="1"/>
    </xf>
    <xf numFmtId="0" fontId="56" fillId="8" borderId="25" xfId="0" applyNumberFormat="1" applyFont="1" applyFill="1" applyBorder="1" applyAlignment="1">
      <alignment vertical="top" wrapText="1"/>
    </xf>
    <xf numFmtId="0" fontId="40" fillId="8" borderId="26" xfId="0" applyNumberFormat="1" applyFont="1" applyFill="1" applyBorder="1" applyAlignment="1">
      <alignment vertical="top" wrapText="1"/>
    </xf>
    <xf numFmtId="0" fontId="40" fillId="8" borderId="24" xfId="0" applyNumberFormat="1" applyFont="1" applyFill="1" applyBorder="1" applyAlignment="1">
      <alignment vertical="top" wrapText="1"/>
    </xf>
    <xf numFmtId="4" fontId="40" fillId="7" borderId="24" xfId="0" applyNumberFormat="1" applyFont="1" applyFill="1" applyBorder="1" applyAlignment="1">
      <alignment vertical="top" wrapText="1"/>
    </xf>
    <xf numFmtId="4" fontId="40" fillId="8" borderId="24" xfId="0" applyNumberFormat="1" applyFont="1" applyFill="1" applyBorder="1" applyAlignment="1">
      <alignment vertical="top" wrapText="1"/>
    </xf>
    <xf numFmtId="4" fontId="41" fillId="8" borderId="24" xfId="0" applyNumberFormat="1" applyFont="1" applyFill="1" applyBorder="1" applyAlignment="1">
      <alignment vertical="top" wrapText="1"/>
    </xf>
    <xf numFmtId="0" fontId="56" fillId="8" borderId="24" xfId="0" applyNumberFormat="1" applyFont="1" applyFill="1" applyBorder="1" applyAlignment="1">
      <alignment vertical="top" wrapText="1"/>
    </xf>
    <xf numFmtId="4" fontId="41" fillId="0" borderId="24" xfId="0" applyNumberFormat="1" applyFont="1" applyFill="1" applyBorder="1" applyAlignment="1">
      <alignment vertical="top" wrapText="1"/>
    </xf>
    <xf numFmtId="4" fontId="42" fillId="7" borderId="24" xfId="0" applyNumberFormat="1" applyFont="1" applyFill="1" applyBorder="1" applyAlignment="1">
      <alignment vertical="top" wrapText="1"/>
    </xf>
    <xf numFmtId="4" fontId="56" fillId="0" borderId="24" xfId="0" applyNumberFormat="1" applyFont="1" applyFill="1" applyBorder="1" applyAlignment="1">
      <alignment vertical="top" wrapText="1"/>
    </xf>
    <xf numFmtId="0" fontId="2" fillId="8" borderId="24" xfId="247" applyNumberFormat="1" applyFont="1" applyFill="1" applyBorder="1" applyAlignment="1">
      <alignment vertical="top" wrapText="1"/>
      <protection/>
    </xf>
    <xf numFmtId="4" fontId="2" fillId="8" borderId="24" xfId="247" applyNumberFormat="1" applyFont="1" applyFill="1" applyBorder="1" applyAlignment="1">
      <alignment vertical="top" wrapText="1"/>
      <protection/>
    </xf>
    <xf numFmtId="0" fontId="40" fillId="8" borderId="24" xfId="247" applyNumberFormat="1" applyFont="1" applyFill="1" applyBorder="1" applyAlignment="1">
      <alignment vertical="top" wrapText="1"/>
      <protection/>
    </xf>
    <xf numFmtId="4" fontId="40" fillId="7" borderId="24" xfId="247" applyNumberFormat="1" applyFont="1" applyFill="1" applyBorder="1" applyAlignment="1">
      <alignment vertical="top" wrapText="1"/>
      <protection/>
    </xf>
    <xf numFmtId="0" fontId="56" fillId="8" borderId="0" xfId="0" applyNumberFormat="1" applyFont="1" applyFill="1" applyBorder="1" applyAlignment="1">
      <alignment horizontal="center" vertical="top" wrapText="1"/>
    </xf>
    <xf numFmtId="0" fontId="40" fillId="8" borderId="0" xfId="0" applyNumberFormat="1" applyFont="1" applyFill="1" applyBorder="1" applyAlignment="1">
      <alignment vertical="top" wrapText="1"/>
    </xf>
    <xf numFmtId="0" fontId="2" fillId="8" borderId="0" xfId="0" applyNumberFormat="1" applyFont="1" applyFill="1" applyBorder="1" applyAlignment="1">
      <alignment horizontal="left" vertical="top" wrapText="1"/>
    </xf>
    <xf numFmtId="4" fontId="40" fillId="8" borderId="0" xfId="0" applyNumberFormat="1" applyFont="1" applyFill="1" applyBorder="1" applyAlignment="1">
      <alignment vertical="top" wrapText="1"/>
    </xf>
    <xf numFmtId="0" fontId="2" fillId="0" borderId="24" xfId="247" applyNumberFormat="1" applyFont="1" applyFill="1" applyBorder="1" applyAlignment="1">
      <alignment horizontal="center" vertical="top" wrapText="1"/>
      <protection/>
    </xf>
    <xf numFmtId="0" fontId="2" fillId="8" borderId="24" xfId="247" applyNumberFormat="1" applyFont="1" applyFill="1" applyBorder="1" applyAlignment="1">
      <alignment horizontal="left" vertical="top" wrapText="1"/>
      <protection/>
    </xf>
    <xf numFmtId="0" fontId="56" fillId="8" borderId="24" xfId="0" applyNumberFormat="1" applyFont="1" applyFill="1" applyBorder="1" applyAlignment="1">
      <alignment horizontal="center" vertical="center" wrapText="1"/>
    </xf>
    <xf numFmtId="0" fontId="56" fillId="8" borderId="27" xfId="0" applyNumberFormat="1" applyFont="1" applyFill="1" applyBorder="1" applyAlignment="1">
      <alignment horizontal="left" vertical="top" wrapText="1"/>
    </xf>
    <xf numFmtId="0" fontId="56" fillId="8" borderId="25" xfId="0" applyNumberFormat="1" applyFont="1" applyFill="1" applyBorder="1" applyAlignment="1">
      <alignment horizontal="left" vertical="top" wrapText="1"/>
    </xf>
    <xf numFmtId="170" fontId="2" fillId="8" borderId="0" xfId="0" applyNumberFormat="1" applyFont="1" applyFill="1" applyAlignment="1">
      <alignment horizontal="left" vertical="top" wrapText="1"/>
    </xf>
    <xf numFmtId="0" fontId="2" fillId="8" borderId="0" xfId="0" applyNumberFormat="1" applyFont="1" applyFill="1" applyAlignment="1">
      <alignment vertical="top" wrapText="1"/>
    </xf>
    <xf numFmtId="0" fontId="2" fillId="8" borderId="0" xfId="0" applyNumberFormat="1" applyFont="1" applyFill="1" applyAlignment="1">
      <alignment horizontal="left" vertical="top" wrapText="1"/>
    </xf>
    <xf numFmtId="0" fontId="56" fillId="0" borderId="28" xfId="0" applyNumberFormat="1" applyFont="1" applyFill="1" applyBorder="1" applyAlignment="1">
      <alignment horizontal="center" vertical="top" wrapText="1"/>
    </xf>
    <xf numFmtId="0" fontId="56" fillId="0" borderId="29" xfId="0" applyNumberFormat="1" applyFont="1" applyFill="1" applyBorder="1" applyAlignment="1">
      <alignment horizontal="center" vertical="top" wrapText="1"/>
    </xf>
    <xf numFmtId="0" fontId="56" fillId="0" borderId="30" xfId="0" applyNumberFormat="1" applyFont="1" applyFill="1" applyBorder="1" applyAlignment="1">
      <alignment horizontal="center" vertical="top" wrapText="1"/>
    </xf>
    <xf numFmtId="0" fontId="2" fillId="8" borderId="31" xfId="0" applyNumberFormat="1" applyFont="1" applyFill="1" applyBorder="1" applyAlignment="1">
      <alignment horizontal="left" vertical="top" wrapText="1"/>
    </xf>
    <xf numFmtId="0" fontId="2" fillId="8" borderId="32" xfId="0" applyNumberFormat="1" applyFont="1" applyFill="1" applyBorder="1" applyAlignment="1">
      <alignment horizontal="left" vertical="top" wrapText="1"/>
    </xf>
    <xf numFmtId="170" fontId="2" fillId="8" borderId="0" xfId="0" applyNumberFormat="1" applyFont="1" applyFill="1" applyAlignment="1">
      <alignment vertical="top" wrapText="1"/>
    </xf>
    <xf numFmtId="0" fontId="2" fillId="8" borderId="0" xfId="0" applyNumberFormat="1" applyFont="1" applyFill="1" applyAlignment="1">
      <alignment horizontal="right" vertical="center" wrapText="1"/>
    </xf>
    <xf numFmtId="0" fontId="56" fillId="8" borderId="28" xfId="0" applyNumberFormat="1" applyFont="1" applyFill="1" applyBorder="1" applyAlignment="1">
      <alignment horizontal="center" vertical="top" wrapText="1"/>
    </xf>
    <xf numFmtId="0" fontId="56" fillId="8" borderId="29" xfId="0" applyNumberFormat="1" applyFont="1" applyFill="1" applyBorder="1" applyAlignment="1">
      <alignment horizontal="center" vertical="top" wrapText="1"/>
    </xf>
    <xf numFmtId="0" fontId="56" fillId="8" borderId="30" xfId="0" applyNumberFormat="1" applyFont="1" applyFill="1" applyBorder="1" applyAlignment="1">
      <alignment horizontal="center" vertical="top" wrapText="1"/>
    </xf>
    <xf numFmtId="0" fontId="5" fillId="8" borderId="0" xfId="0" applyNumberFormat="1" applyFont="1" applyFill="1" applyAlignment="1">
      <alignment horizontal="center" vertical="center" wrapText="1"/>
    </xf>
    <xf numFmtId="0" fontId="40" fillId="8" borderId="24" xfId="0" applyNumberFormat="1" applyFont="1" applyFill="1" applyBorder="1" applyAlignment="1">
      <alignment horizontal="center" vertical="center" wrapText="1"/>
    </xf>
    <xf numFmtId="0" fontId="2" fillId="8" borderId="33" xfId="0" applyNumberFormat="1" applyFont="1" applyFill="1" applyBorder="1" applyAlignment="1">
      <alignment horizontal="left" vertical="top" wrapText="1"/>
    </xf>
    <xf numFmtId="0" fontId="2" fillId="8" borderId="24" xfId="0" applyNumberFormat="1" applyFont="1" applyFill="1" applyBorder="1" applyAlignment="1">
      <alignment horizontal="left" vertical="top" wrapText="1"/>
    </xf>
    <xf numFmtId="0" fontId="56" fillId="8" borderId="24" xfId="0" applyNumberFormat="1" applyFont="1" applyFill="1" applyBorder="1" applyAlignment="1">
      <alignment horizontal="center" vertical="top" wrapText="1"/>
    </xf>
    <xf numFmtId="0" fontId="56" fillId="8" borderId="24" xfId="0" applyNumberFormat="1" applyFont="1" applyFill="1" applyBorder="1" applyAlignment="1">
      <alignment horizontal="left" vertical="top" wrapText="1"/>
    </xf>
    <xf numFmtId="0" fontId="41" fillId="8" borderId="24" xfId="0" applyNumberFormat="1" applyFont="1" applyFill="1" applyBorder="1" applyAlignment="1">
      <alignment horizontal="left" vertical="top" wrapText="1"/>
    </xf>
    <xf numFmtId="170" fontId="41" fillId="8" borderId="0" xfId="0" applyNumberFormat="1" applyFont="1" applyFill="1" applyAlignment="1">
      <alignment horizontal="right" vertical="top" wrapText="1"/>
    </xf>
    <xf numFmtId="0" fontId="56" fillId="8" borderId="26" xfId="0" applyNumberFormat="1" applyFont="1" applyFill="1" applyBorder="1" applyAlignment="1">
      <alignment horizontal="left" vertical="top" wrapText="1"/>
    </xf>
    <xf numFmtId="0" fontId="2" fillId="0" borderId="34" xfId="246" applyFont="1" applyFill="1" applyBorder="1" applyAlignment="1">
      <alignment horizontal="left" vertical="top" wrapText="1"/>
      <protection/>
    </xf>
    <xf numFmtId="0" fontId="2" fillId="0" borderId="35" xfId="246" applyFont="1" applyFill="1" applyBorder="1" applyAlignment="1">
      <alignment horizontal="left" vertical="top" wrapText="1"/>
      <protection/>
    </xf>
    <xf numFmtId="0" fontId="2" fillId="0" borderId="36" xfId="246" applyFont="1" applyFill="1" applyBorder="1" applyAlignment="1">
      <alignment horizontal="left" vertical="top" wrapText="1"/>
      <protection/>
    </xf>
    <xf numFmtId="0" fontId="2" fillId="0" borderId="37" xfId="246" applyFont="1" applyFill="1" applyBorder="1" applyAlignment="1">
      <alignment horizontal="left" vertical="top" wrapText="1"/>
      <protection/>
    </xf>
    <xf numFmtId="0" fontId="56" fillId="8" borderId="33" xfId="0" applyNumberFormat="1" applyFont="1" applyFill="1" applyBorder="1" applyAlignment="1">
      <alignment horizontal="left" vertical="top" wrapText="1"/>
    </xf>
    <xf numFmtId="0" fontId="56" fillId="8" borderId="38" xfId="0" applyNumberFormat="1" applyFont="1" applyFill="1" applyBorder="1" applyAlignment="1">
      <alignment horizontal="left" vertical="top" wrapText="1"/>
    </xf>
  </cellXfs>
  <cellStyles count="2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1 2" xfId="23"/>
    <cellStyle name="20% - Акцент1 3" xfId="24"/>
    <cellStyle name="20% - Акцент1_в разрезе учреждений дошк." xfId="25"/>
    <cellStyle name="20% - Акцент2" xfId="26"/>
    <cellStyle name="20% — акцент2" xfId="27"/>
    <cellStyle name="20% - Акцент2 2" xfId="28"/>
    <cellStyle name="20% - Акцент2 3" xfId="29"/>
    <cellStyle name="20% - Акцент2_Table1" xfId="30"/>
    <cellStyle name="20% - Акцент3" xfId="31"/>
    <cellStyle name="20% — акцент3" xfId="32"/>
    <cellStyle name="20% - Акцент3 2" xfId="33"/>
    <cellStyle name="20% - Акцент3 3" xfId="34"/>
    <cellStyle name="20% - Акцент3_в разрезе учреждений дошк." xfId="35"/>
    <cellStyle name="20% - Акцент4" xfId="36"/>
    <cellStyle name="20% — акцент4" xfId="37"/>
    <cellStyle name="20% - Акцент4 2" xfId="38"/>
    <cellStyle name="20% - Акцент4 3" xfId="39"/>
    <cellStyle name="20% - Акцент4_Table1" xfId="40"/>
    <cellStyle name="20% - Акцент5" xfId="41"/>
    <cellStyle name="20% — акцент5" xfId="42"/>
    <cellStyle name="20% - Акцент5 2" xfId="43"/>
    <cellStyle name="20% - Акцент5 3" xfId="44"/>
    <cellStyle name="20% - Акцент5_в разрезе учреждений дошк." xfId="45"/>
    <cellStyle name="20% - Акцент6" xfId="46"/>
    <cellStyle name="20% — акцент6" xfId="47"/>
    <cellStyle name="20% - Акцент6 2" xfId="48"/>
    <cellStyle name="20% - Акцент6 3" xfId="49"/>
    <cellStyle name="20% - Акцент6_Table1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Акцент1" xfId="57"/>
    <cellStyle name="40% — акцент1" xfId="58"/>
    <cellStyle name="40% - Акцент1 2" xfId="59"/>
    <cellStyle name="40% - Акцент1 3" xfId="60"/>
    <cellStyle name="40% - Акцент1_в разрезе учреждений дошк." xfId="61"/>
    <cellStyle name="40% - Акцент2" xfId="62"/>
    <cellStyle name="40% — акцент2" xfId="63"/>
    <cellStyle name="40% - Акцент2 2" xfId="64"/>
    <cellStyle name="40% - Акцент2 3" xfId="65"/>
    <cellStyle name="40% - Акцент2_в разрезе учреждений дошк." xfId="66"/>
    <cellStyle name="40% - Акцент3" xfId="67"/>
    <cellStyle name="40% — акцент3" xfId="68"/>
    <cellStyle name="40% - Акцент3 2" xfId="69"/>
    <cellStyle name="40% - Акцент3 3" xfId="70"/>
    <cellStyle name="40% - Акцент3_Table1" xfId="71"/>
    <cellStyle name="40% - Акцент4" xfId="72"/>
    <cellStyle name="40% — акцент4" xfId="73"/>
    <cellStyle name="40% - Акцент4 2" xfId="74"/>
    <cellStyle name="40% - Акцент4 3" xfId="75"/>
    <cellStyle name="40% - Акцент4_Table1" xfId="76"/>
    <cellStyle name="40% - Акцент5" xfId="77"/>
    <cellStyle name="40% — акцент5" xfId="78"/>
    <cellStyle name="40% - Акцент5 2" xfId="79"/>
    <cellStyle name="40% - Акцент5 3" xfId="80"/>
    <cellStyle name="40% - Акцент5_Table1" xfId="81"/>
    <cellStyle name="40% - Акцент6" xfId="82"/>
    <cellStyle name="40% — акцент6" xfId="83"/>
    <cellStyle name="40% - Акцент6 2" xfId="84"/>
    <cellStyle name="40% - Акцент6 3" xfId="85"/>
    <cellStyle name="40% - Акцент6_Table1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Акцент1" xfId="93"/>
    <cellStyle name="60% — акцент1" xfId="94"/>
    <cellStyle name="60% - Акцент1 2" xfId="95"/>
    <cellStyle name="60% - Акцент1 3" xfId="96"/>
    <cellStyle name="60% - Акцент1_211,212" xfId="97"/>
    <cellStyle name="60% - Акцент2" xfId="98"/>
    <cellStyle name="60% — акцент2" xfId="99"/>
    <cellStyle name="60% - Акцент2 2" xfId="100"/>
    <cellStyle name="60% - Акцент2 3" xfId="101"/>
    <cellStyle name="60% - Акцент2_211,212" xfId="102"/>
    <cellStyle name="60% - Акцент3" xfId="103"/>
    <cellStyle name="60% — акцент3" xfId="104"/>
    <cellStyle name="60% - Акцент3 2" xfId="105"/>
    <cellStyle name="60% - Акцент3 3" xfId="106"/>
    <cellStyle name="60% - Акцент3_211,212" xfId="107"/>
    <cellStyle name="60% - Акцент4" xfId="108"/>
    <cellStyle name="60% — акцент4" xfId="109"/>
    <cellStyle name="60% - Акцент4 2" xfId="110"/>
    <cellStyle name="60% - Акцент4 3" xfId="111"/>
    <cellStyle name="60% - Акцент4_211,212" xfId="112"/>
    <cellStyle name="60% - Акцент5" xfId="113"/>
    <cellStyle name="60% — акцент5" xfId="114"/>
    <cellStyle name="60% - Акцент5 2" xfId="115"/>
    <cellStyle name="60% - Акцент5 3" xfId="116"/>
    <cellStyle name="60% - Акцент5_211,212" xfId="117"/>
    <cellStyle name="60% - Акцент6" xfId="118"/>
    <cellStyle name="60% — акцент6" xfId="119"/>
    <cellStyle name="60% - Акцент6 2" xfId="120"/>
    <cellStyle name="60% - Акцент6 3" xfId="121"/>
    <cellStyle name="60% - Акцент6_211,212" xfId="122"/>
    <cellStyle name="Accent1" xfId="123"/>
    <cellStyle name="Accent2" xfId="124"/>
    <cellStyle name="Accent3" xfId="125"/>
    <cellStyle name="Accent4" xfId="126"/>
    <cellStyle name="Accent5" xfId="127"/>
    <cellStyle name="Accent6" xfId="128"/>
    <cellStyle name="Bad" xfId="129"/>
    <cellStyle name="br" xfId="130"/>
    <cellStyle name="Calculation" xfId="131"/>
    <cellStyle name="Check Cell" xfId="132"/>
    <cellStyle name="col" xfId="133"/>
    <cellStyle name="Comma [0]_1" xfId="134"/>
    <cellStyle name="Comma_1" xfId="135"/>
    <cellStyle name="Currency [0]_1" xfId="136"/>
    <cellStyle name="Currency_1" xfId="137"/>
    <cellStyle name="Explanatory Text" xfId="138"/>
    <cellStyle name="Good" xfId="139"/>
    <cellStyle name="Heading 1" xfId="140"/>
    <cellStyle name="Heading 2" xfId="141"/>
    <cellStyle name="Heading 3" xfId="142"/>
    <cellStyle name="Heading 4" xfId="143"/>
    <cellStyle name="Input" xfId="144"/>
    <cellStyle name="Linked Cell" xfId="145"/>
    <cellStyle name="Neutral" xfId="146"/>
    <cellStyle name="Normal_1" xfId="147"/>
    <cellStyle name="Note" xfId="148"/>
    <cellStyle name="Output" xfId="149"/>
    <cellStyle name="Percent_1" xfId="150"/>
    <cellStyle name="style0" xfId="151"/>
    <cellStyle name="td" xfId="152"/>
    <cellStyle name="Title" xfId="153"/>
    <cellStyle name="Total" xfId="154"/>
    <cellStyle name="tr" xfId="155"/>
    <cellStyle name="Warning Text" xfId="156"/>
    <cellStyle name="xl21" xfId="157"/>
    <cellStyle name="xl22" xfId="158"/>
    <cellStyle name="xl23" xfId="159"/>
    <cellStyle name="xl24" xfId="160"/>
    <cellStyle name="xl25" xfId="161"/>
    <cellStyle name="xl26" xfId="162"/>
    <cellStyle name="xl27" xfId="163"/>
    <cellStyle name="xl28" xfId="164"/>
    <cellStyle name="xl29" xfId="165"/>
    <cellStyle name="xl30" xfId="166"/>
    <cellStyle name="xl31" xfId="167"/>
    <cellStyle name="xl32" xfId="168"/>
    <cellStyle name="xl33" xfId="169"/>
    <cellStyle name="xl34" xfId="170"/>
    <cellStyle name="xl35" xfId="171"/>
    <cellStyle name="xl36" xfId="172"/>
    <cellStyle name="xl37" xfId="173"/>
    <cellStyle name="xl38" xfId="174"/>
    <cellStyle name="xl39" xfId="175"/>
    <cellStyle name="xl40" xfId="176"/>
    <cellStyle name="xl41" xfId="177"/>
    <cellStyle name="xl42" xfId="178"/>
    <cellStyle name="xl43" xfId="179"/>
    <cellStyle name="xl64" xfId="180"/>
    <cellStyle name="Акцент1" xfId="181"/>
    <cellStyle name="Акцент1 2" xfId="182"/>
    <cellStyle name="Акцент1 3" xfId="183"/>
    <cellStyle name="Акцент2" xfId="184"/>
    <cellStyle name="Акцент2 2" xfId="185"/>
    <cellStyle name="Акцент2 3" xfId="186"/>
    <cellStyle name="Акцент3" xfId="187"/>
    <cellStyle name="Акцент3 2" xfId="188"/>
    <cellStyle name="Акцент3 3" xfId="189"/>
    <cellStyle name="Акцент4" xfId="190"/>
    <cellStyle name="Акцент4 2" xfId="191"/>
    <cellStyle name="Акцент4 3" xfId="192"/>
    <cellStyle name="Акцент5" xfId="193"/>
    <cellStyle name="Акцент5 2" xfId="194"/>
    <cellStyle name="Акцент5 3" xfId="195"/>
    <cellStyle name="Акцент6" xfId="196"/>
    <cellStyle name="Акцент6 2" xfId="197"/>
    <cellStyle name="Акцент6 3" xfId="198"/>
    <cellStyle name="Ввод " xfId="199"/>
    <cellStyle name="Ввод  2" xfId="200"/>
    <cellStyle name="Ввод  3" xfId="201"/>
    <cellStyle name="Вывод" xfId="202"/>
    <cellStyle name="Вывод 2" xfId="203"/>
    <cellStyle name="Вывод 3" xfId="204"/>
    <cellStyle name="Вычисление" xfId="205"/>
    <cellStyle name="Вычисление 2" xfId="206"/>
    <cellStyle name="Вычисление 3" xfId="207"/>
    <cellStyle name="Hyperlink" xfId="208"/>
    <cellStyle name="Currency" xfId="209"/>
    <cellStyle name="Currency [0]" xfId="210"/>
    <cellStyle name="Заголовок 1" xfId="211"/>
    <cellStyle name="Заголовок 1 2" xfId="212"/>
    <cellStyle name="Заголовок 1 3" xfId="213"/>
    <cellStyle name="Заголовок 2" xfId="214"/>
    <cellStyle name="Заголовок 2 2" xfId="215"/>
    <cellStyle name="Заголовок 2 3" xfId="216"/>
    <cellStyle name="Заголовок 3" xfId="217"/>
    <cellStyle name="Заголовок 3 2" xfId="218"/>
    <cellStyle name="Заголовок 3 3" xfId="219"/>
    <cellStyle name="Заголовок 4" xfId="220"/>
    <cellStyle name="Заголовок 4 2" xfId="221"/>
    <cellStyle name="Заголовок 4 3" xfId="222"/>
    <cellStyle name="Итог" xfId="223"/>
    <cellStyle name="Итог 2" xfId="224"/>
    <cellStyle name="Итог 3" xfId="225"/>
    <cellStyle name="Контрольная ячейка" xfId="226"/>
    <cellStyle name="Контрольная ячейка 2" xfId="227"/>
    <cellStyle name="Контрольная ячейка 3" xfId="228"/>
    <cellStyle name="Название" xfId="229"/>
    <cellStyle name="Название 2" xfId="230"/>
    <cellStyle name="Название 3" xfId="231"/>
    <cellStyle name="Нейтральный" xfId="232"/>
    <cellStyle name="Нейтральный 2" xfId="233"/>
    <cellStyle name="Нейтральный 3" xfId="234"/>
    <cellStyle name="Обычный 102" xfId="235"/>
    <cellStyle name="Обычный 103" xfId="236"/>
    <cellStyle name="Обычный 2" xfId="237"/>
    <cellStyle name="Обычный 2 2" xfId="238"/>
    <cellStyle name="Обычный 2 3" xfId="239"/>
    <cellStyle name="Обычный 2 4" xfId="240"/>
    <cellStyle name="Обычный 2_1" xfId="241"/>
    <cellStyle name="Обычный 3" xfId="242"/>
    <cellStyle name="Обычный 4" xfId="243"/>
    <cellStyle name="Обычный 5" xfId="244"/>
    <cellStyle name="Обычный 6" xfId="245"/>
    <cellStyle name="Обычный_15" xfId="246"/>
    <cellStyle name="Обычный_Документ (2)" xfId="247"/>
    <cellStyle name="Followed Hyperlink" xfId="248"/>
    <cellStyle name="Плохой" xfId="249"/>
    <cellStyle name="Плохой 2" xfId="250"/>
    <cellStyle name="Плохой 3" xfId="251"/>
    <cellStyle name="Пояснение" xfId="252"/>
    <cellStyle name="Пояснение 2" xfId="253"/>
    <cellStyle name="Пояснение 3" xfId="254"/>
    <cellStyle name="Примечание" xfId="255"/>
    <cellStyle name="Примечание 2" xfId="256"/>
    <cellStyle name="Примечание 3" xfId="257"/>
    <cellStyle name="Percent" xfId="258"/>
    <cellStyle name="Связанная ячейка" xfId="259"/>
    <cellStyle name="Связанная ячейка 2" xfId="260"/>
    <cellStyle name="Связанная ячейка 3" xfId="261"/>
    <cellStyle name="Текст предупреждения" xfId="262"/>
    <cellStyle name="Текст предупреждения 2" xfId="263"/>
    <cellStyle name="Текст предупреждения 3" xfId="264"/>
    <cellStyle name="Comma" xfId="265"/>
    <cellStyle name="Comma [0]" xfId="266"/>
    <cellStyle name="Финансовый 2" xfId="267"/>
    <cellStyle name="Финансовый 3" xfId="268"/>
    <cellStyle name="Финансовый 4" xfId="269"/>
    <cellStyle name="Финансовый 4 2" xfId="270"/>
    <cellStyle name="Финансовый 5" xfId="271"/>
    <cellStyle name="Финансовый 6" xfId="272"/>
    <cellStyle name="Хороший" xfId="273"/>
    <cellStyle name="Хороший 2" xfId="274"/>
    <cellStyle name="Хороший 3" xfId="2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view="pageBreakPreview" zoomScaleSheetLayoutView="100" zoomScalePageLayoutView="0" workbookViewId="0" topLeftCell="A81">
      <selection activeCell="C94" sqref="C94:C98"/>
    </sheetView>
  </sheetViews>
  <sheetFormatPr defaultColWidth="9.33203125" defaultRowHeight="12.75"/>
  <cols>
    <col min="1" max="1" width="7.16015625" style="1" customWidth="1"/>
    <col min="2" max="2" width="35.83203125" style="1" customWidth="1"/>
    <col min="3" max="3" width="28.5" style="1" customWidth="1"/>
    <col min="4" max="4" width="29.16015625" style="1" customWidth="1"/>
    <col min="5" max="7" width="17.66015625" style="1" customWidth="1"/>
    <col min="8" max="8" width="21.5" style="1" customWidth="1"/>
    <col min="9" max="9" width="20.5" style="1" customWidth="1"/>
    <col min="10" max="10" width="17.16015625" style="1" customWidth="1"/>
    <col min="11" max="11" width="16" style="1" customWidth="1"/>
    <col min="12" max="12" width="18.66015625" style="1" customWidth="1"/>
    <col min="13" max="16384" width="9.33203125" style="1" customWidth="1"/>
  </cols>
  <sheetData>
    <row r="1" spans="4:8" ht="15.75">
      <c r="D1" s="10"/>
      <c r="E1" s="10"/>
      <c r="F1" s="10"/>
      <c r="G1" s="10"/>
      <c r="H1" s="11" t="s">
        <v>52</v>
      </c>
    </row>
    <row r="2" spans="4:8" ht="36.75" customHeight="1">
      <c r="D2" s="10"/>
      <c r="E2" s="62" t="s">
        <v>55</v>
      </c>
      <c r="F2" s="62"/>
      <c r="G2" s="62"/>
      <c r="H2" s="62"/>
    </row>
    <row r="3" spans="1:8" ht="14.25" customHeight="1">
      <c r="A3" s="1" t="s">
        <v>0</v>
      </c>
      <c r="D3" s="10"/>
      <c r="E3" s="10"/>
      <c r="F3" s="10"/>
      <c r="G3" s="12" t="s">
        <v>11</v>
      </c>
      <c r="H3" s="10"/>
    </row>
    <row r="4" spans="1:8" ht="60" customHeight="1">
      <c r="A4" s="2" t="s">
        <v>0</v>
      </c>
      <c r="B4" s="2" t="s">
        <v>0</v>
      </c>
      <c r="C4" s="2" t="s">
        <v>0</v>
      </c>
      <c r="D4" s="13"/>
      <c r="E4" s="51" t="s">
        <v>40</v>
      </c>
      <c r="F4" s="51"/>
      <c r="G4" s="51"/>
      <c r="H4" s="51"/>
    </row>
    <row r="5" spans="1:8" ht="8.25" customHeight="1">
      <c r="A5" s="2"/>
      <c r="B5" s="2"/>
      <c r="C5" s="2"/>
      <c r="D5" s="14"/>
      <c r="E5" s="15"/>
      <c r="F5" s="15"/>
      <c r="G5" s="10"/>
      <c r="H5" s="15"/>
    </row>
    <row r="6" spans="1:8" ht="18.75">
      <c r="A6" s="55" t="s">
        <v>10</v>
      </c>
      <c r="B6" s="55"/>
      <c r="C6" s="55"/>
      <c r="D6" s="55"/>
      <c r="E6" s="55"/>
      <c r="F6" s="55"/>
      <c r="G6" s="55"/>
      <c r="H6" s="55"/>
    </row>
    <row r="7" spans="1:8" ht="15.75">
      <c r="A7" s="39" t="s">
        <v>1</v>
      </c>
      <c r="B7" s="39" t="s">
        <v>2</v>
      </c>
      <c r="C7" s="39" t="s">
        <v>3</v>
      </c>
      <c r="D7" s="39" t="s">
        <v>12</v>
      </c>
      <c r="E7" s="39" t="s">
        <v>22</v>
      </c>
      <c r="F7" s="39"/>
      <c r="G7" s="39"/>
      <c r="H7" s="39" t="s">
        <v>4</v>
      </c>
    </row>
    <row r="8" spans="1:8" ht="89.25" customHeight="1">
      <c r="A8" s="56" t="s">
        <v>0</v>
      </c>
      <c r="B8" s="56" t="s">
        <v>0</v>
      </c>
      <c r="C8" s="39" t="s">
        <v>0</v>
      </c>
      <c r="D8" s="39" t="s">
        <v>0</v>
      </c>
      <c r="E8" s="16" t="s">
        <v>36</v>
      </c>
      <c r="F8" s="16" t="s">
        <v>37</v>
      </c>
      <c r="G8" s="16" t="s">
        <v>39</v>
      </c>
      <c r="H8" s="39" t="s">
        <v>0</v>
      </c>
    </row>
    <row r="9" spans="1:8" ht="48.75" customHeight="1">
      <c r="A9" s="52">
        <v>1</v>
      </c>
      <c r="B9" s="57" t="s">
        <v>53</v>
      </c>
      <c r="C9" s="48" t="s">
        <v>38</v>
      </c>
      <c r="D9" s="17" t="s">
        <v>5</v>
      </c>
      <c r="E9" s="18">
        <f>E54+E59+E64+E69+E74+E79+E84+E14+E89+E94</f>
        <v>209006766.85</v>
      </c>
      <c r="F9" s="18">
        <f>F54+F59+F64+F69+F74+F79+F84+F14+F89+F94</f>
        <v>142391374.24</v>
      </c>
      <c r="G9" s="18">
        <f>G54+G59+G64+G69+G74+G79+G84+G14+G89+G94</f>
        <v>142538567.94</v>
      </c>
      <c r="H9" s="18">
        <f>E9+F9+G9</f>
        <v>493936709.03000003</v>
      </c>
    </row>
    <row r="10" spans="1:8" ht="47.25">
      <c r="A10" s="53"/>
      <c r="B10" s="41"/>
      <c r="C10" s="48"/>
      <c r="D10" s="17" t="s">
        <v>6</v>
      </c>
      <c r="E10" s="18">
        <f>E55+E60+E65+E70+E75+E80+E85+E15+E90+E95</f>
        <v>16584724.9</v>
      </c>
      <c r="F10" s="18">
        <f>F55+F60+F65+F70+F75+F80+F85+F15</f>
        <v>14079447.76</v>
      </c>
      <c r="G10" s="18">
        <f>G55+G60+G65+G70+G75+G80+G85+G15</f>
        <v>14433165.059999999</v>
      </c>
      <c r="H10" s="18">
        <f>E10+F10+G10</f>
        <v>45097337.72</v>
      </c>
    </row>
    <row r="11" spans="1:11" ht="47.25">
      <c r="A11" s="53"/>
      <c r="B11" s="19" t="s">
        <v>0</v>
      </c>
      <c r="C11" s="48"/>
      <c r="D11" s="17" t="s">
        <v>7</v>
      </c>
      <c r="E11" s="18">
        <f>E56+E61+E66+E71+E76+E81+E86+E16+E91+E96</f>
        <v>70771921.34</v>
      </c>
      <c r="F11" s="18">
        <f>F56+F61+F66+F71+F76+F81+F86+F16</f>
        <v>30700901.06</v>
      </c>
      <c r="G11" s="18">
        <f>G56+G61+G66+G71+G76+G81+G86+G16</f>
        <v>31410046.32</v>
      </c>
      <c r="H11" s="18">
        <f>E11+F11+G11</f>
        <v>132882868.72</v>
      </c>
      <c r="I11" s="7"/>
      <c r="J11" s="7"/>
      <c r="K11" s="7"/>
    </row>
    <row r="12" spans="1:11" ht="31.5">
      <c r="A12" s="53"/>
      <c r="B12" s="19" t="s">
        <v>0</v>
      </c>
      <c r="C12" s="48"/>
      <c r="D12" s="17" t="s">
        <v>8</v>
      </c>
      <c r="E12" s="18">
        <v>3467523.49</v>
      </c>
      <c r="F12" s="18">
        <v>5288000</v>
      </c>
      <c r="G12" s="18">
        <v>5288000</v>
      </c>
      <c r="H12" s="18">
        <f>E12+F12+G12</f>
        <v>14043523.49</v>
      </c>
      <c r="I12" s="8">
        <f>E13-E12</f>
        <v>296363413.09</v>
      </c>
      <c r="J12" s="8">
        <f>F13-F12</f>
        <v>187171723.06</v>
      </c>
      <c r="K12" s="8">
        <f>G13-G12</f>
        <v>188381779.32</v>
      </c>
    </row>
    <row r="13" spans="1:8" ht="16.5" customHeight="1">
      <c r="A13" s="54"/>
      <c r="B13" s="20" t="s">
        <v>0</v>
      </c>
      <c r="C13" s="49"/>
      <c r="D13" s="21" t="s">
        <v>9</v>
      </c>
      <c r="E13" s="22">
        <f>E58+E63+E68+E73+E78+E83+E88+E18+E12+E93+E98</f>
        <v>299830936.58</v>
      </c>
      <c r="F13" s="22">
        <f>F58+F63+F68+F73+F78+F83+F88+F18+F12</f>
        <v>192459723.06</v>
      </c>
      <c r="G13" s="22">
        <f>G58+G63+G68+G73+G78+G83+G88+G18+G12</f>
        <v>193669779.32</v>
      </c>
      <c r="H13" s="23">
        <f>E13+F13+G13</f>
        <v>685960438.96</v>
      </c>
    </row>
    <row r="14" spans="1:11" ht="30.75" customHeight="1">
      <c r="A14" s="52">
        <v>2</v>
      </c>
      <c r="B14" s="40" t="s">
        <v>50</v>
      </c>
      <c r="C14" s="48" t="s">
        <v>38</v>
      </c>
      <c r="D14" s="17" t="s">
        <v>5</v>
      </c>
      <c r="E14" s="24">
        <v>204620263.73</v>
      </c>
      <c r="F14" s="24">
        <f>91921654+43647020+1479905+227509+156250+405036.24</f>
        <v>137837374.24</v>
      </c>
      <c r="G14" s="24">
        <f>91921654+43647020+1479905+242415+265960+427613.94</f>
        <v>137984567.94</v>
      </c>
      <c r="H14" s="25" t="s">
        <v>28</v>
      </c>
      <c r="K14" s="1">
        <v>281793668.44</v>
      </c>
    </row>
    <row r="15" spans="1:11" ht="30.75" customHeight="1">
      <c r="A15" s="53"/>
      <c r="B15" s="41"/>
      <c r="C15" s="48"/>
      <c r="D15" s="17" t="s">
        <v>6</v>
      </c>
      <c r="E15" s="26">
        <v>12666043.48</v>
      </c>
      <c r="F15" s="26">
        <f>7733880+6345567.76</f>
        <v>14079447.76</v>
      </c>
      <c r="G15" s="26">
        <f>7733880+6699285.06</f>
        <v>14433165.059999999</v>
      </c>
      <c r="H15" s="25"/>
      <c r="K15" s="1">
        <v>274966088.98</v>
      </c>
    </row>
    <row r="16" spans="1:11" ht="30.75" customHeight="1">
      <c r="A16" s="53"/>
      <c r="B16" s="41"/>
      <c r="C16" s="48"/>
      <c r="D16" s="17" t="s">
        <v>7</v>
      </c>
      <c r="E16" s="26">
        <v>45118855.21</v>
      </c>
      <c r="F16" s="26">
        <f>2095017.22+1074420+112500+855720+35000+60000+14232.19+9973.4+430889.62+1104841</f>
        <v>5792593.430000001</v>
      </c>
      <c r="G16" s="26">
        <f>1182265.13+1809760+112500+855720+35000+60000+14232.19+16976.17+455850.45+1148334</f>
        <v>5690637.9399999995</v>
      </c>
      <c r="H16" s="18"/>
      <c r="K16" s="9">
        <f>-15000</f>
        <v>-15000</v>
      </c>
    </row>
    <row r="17" spans="1:11" ht="30.75" customHeight="1">
      <c r="A17" s="53"/>
      <c r="B17" s="41"/>
      <c r="C17" s="48"/>
      <c r="D17" s="17" t="s">
        <v>8</v>
      </c>
      <c r="E17" s="24"/>
      <c r="F17" s="24"/>
      <c r="G17" s="24"/>
      <c r="H17" s="25"/>
      <c r="K17" s="9">
        <f>600000+1000000+3989590.46+217439-736950+1540000+200000+32500</f>
        <v>6842579.46</v>
      </c>
    </row>
    <row r="18" spans="1:11" ht="16.5" customHeight="1">
      <c r="A18" s="54"/>
      <c r="B18" s="69"/>
      <c r="C18" s="49"/>
      <c r="D18" s="21" t="s">
        <v>9</v>
      </c>
      <c r="E18" s="27">
        <f>SUM(E14:E17)</f>
        <v>262405162.42</v>
      </c>
      <c r="F18" s="27">
        <f>SUM(F14:F17)</f>
        <v>157709415.43</v>
      </c>
      <c r="G18" s="27">
        <f>SUM(G14:G17)</f>
        <v>158108370.94</v>
      </c>
      <c r="H18" s="21" t="s">
        <v>0</v>
      </c>
      <c r="K18" s="1">
        <f>K15+K16+K17</f>
        <v>281793668.44</v>
      </c>
    </row>
    <row r="19" spans="1:11" ht="32.25" customHeight="1">
      <c r="A19" s="59" t="s">
        <v>44</v>
      </c>
      <c r="B19" s="60" t="s">
        <v>45</v>
      </c>
      <c r="C19" s="58" t="s">
        <v>38</v>
      </c>
      <c r="D19" s="17" t="s">
        <v>5</v>
      </c>
      <c r="E19" s="28">
        <v>0</v>
      </c>
      <c r="F19" s="28">
        <v>0</v>
      </c>
      <c r="G19" s="28">
        <v>0</v>
      </c>
      <c r="H19" s="25"/>
      <c r="K19" s="1">
        <f>K14-K18</f>
        <v>0</v>
      </c>
    </row>
    <row r="20" spans="1:8" ht="32.25" customHeight="1">
      <c r="A20" s="59"/>
      <c r="B20" s="60"/>
      <c r="C20" s="58"/>
      <c r="D20" s="17" t="s">
        <v>6</v>
      </c>
      <c r="E20" s="28">
        <v>7536240</v>
      </c>
      <c r="F20" s="28">
        <v>7733880</v>
      </c>
      <c r="G20" s="28">
        <v>7733880</v>
      </c>
      <c r="H20" s="25"/>
    </row>
    <row r="21" spans="1:12" ht="32.25" customHeight="1">
      <c r="A21" s="59"/>
      <c r="B21" s="60"/>
      <c r="C21" s="58"/>
      <c r="D21" s="17" t="s">
        <v>7</v>
      </c>
      <c r="E21" s="28">
        <v>0</v>
      </c>
      <c r="F21" s="28">
        <v>0</v>
      </c>
      <c r="G21" s="28">
        <v>0</v>
      </c>
      <c r="H21" s="25"/>
      <c r="I21"/>
      <c r="J21"/>
      <c r="K21"/>
      <c r="L21"/>
    </row>
    <row r="22" spans="1:12" ht="32.25" customHeight="1">
      <c r="A22" s="59"/>
      <c r="B22" s="60"/>
      <c r="C22" s="58"/>
      <c r="D22" s="17" t="s">
        <v>8</v>
      </c>
      <c r="E22" s="28">
        <v>0</v>
      </c>
      <c r="F22" s="28">
        <v>0</v>
      </c>
      <c r="G22" s="28">
        <v>0</v>
      </c>
      <c r="H22" s="25"/>
      <c r="I22"/>
      <c r="J22"/>
      <c r="K22"/>
      <c r="L22"/>
    </row>
    <row r="23" spans="1:12" ht="16.5" customHeight="1">
      <c r="A23" s="59"/>
      <c r="B23" s="60"/>
      <c r="C23" s="58"/>
      <c r="D23" s="21" t="s">
        <v>9</v>
      </c>
      <c r="E23" s="22">
        <v>7968240</v>
      </c>
      <c r="F23" s="22">
        <v>7733880</v>
      </c>
      <c r="G23" s="22">
        <v>7733880</v>
      </c>
      <c r="H23" s="21" t="s">
        <v>0</v>
      </c>
      <c r="I23"/>
      <c r="J23"/>
      <c r="K23"/>
      <c r="L23"/>
    </row>
    <row r="24" spans="1:8" ht="30" customHeight="1">
      <c r="A24" s="59" t="s">
        <v>44</v>
      </c>
      <c r="B24" s="61" t="s">
        <v>42</v>
      </c>
      <c r="C24" s="58" t="s">
        <v>38</v>
      </c>
      <c r="D24" s="17" t="s">
        <v>5</v>
      </c>
      <c r="E24" s="28">
        <v>327434.26</v>
      </c>
      <c r="F24" s="28">
        <v>405036.24</v>
      </c>
      <c r="G24" s="28">
        <v>427613.94</v>
      </c>
      <c r="H24" s="25"/>
    </row>
    <row r="25" spans="1:8" ht="30" customHeight="1">
      <c r="A25" s="59"/>
      <c r="B25" s="61"/>
      <c r="C25" s="58"/>
      <c r="D25" s="17" t="s">
        <v>6</v>
      </c>
      <c r="E25" s="28">
        <v>5129803.48</v>
      </c>
      <c r="F25" s="28">
        <v>6345567.76</v>
      </c>
      <c r="G25" s="28">
        <v>6699285.06</v>
      </c>
      <c r="H25" s="25"/>
    </row>
    <row r="26" spans="1:12" ht="30" customHeight="1">
      <c r="A26" s="59"/>
      <c r="B26" s="61"/>
      <c r="C26" s="58"/>
      <c r="D26" s="17" t="s">
        <v>7</v>
      </c>
      <c r="E26" s="28">
        <v>348334.33</v>
      </c>
      <c r="F26" s="28">
        <v>430889.62</v>
      </c>
      <c r="G26" s="28">
        <v>454908.45</v>
      </c>
      <c r="H26" s="25"/>
      <c r="I26"/>
      <c r="J26"/>
      <c r="K26"/>
      <c r="L26"/>
    </row>
    <row r="27" spans="1:12" ht="30" customHeight="1">
      <c r="A27" s="59"/>
      <c r="B27" s="61"/>
      <c r="C27" s="58"/>
      <c r="D27" s="17" t="s">
        <v>8</v>
      </c>
      <c r="E27" s="28">
        <v>0</v>
      </c>
      <c r="F27" s="28">
        <v>0</v>
      </c>
      <c r="G27" s="28">
        <v>0</v>
      </c>
      <c r="H27" s="25"/>
      <c r="I27"/>
      <c r="J27"/>
      <c r="K27"/>
      <c r="L27"/>
    </row>
    <row r="28" spans="1:12" ht="16.5" customHeight="1">
      <c r="A28" s="59"/>
      <c r="B28" s="61"/>
      <c r="C28" s="58"/>
      <c r="D28" s="21" t="s">
        <v>9</v>
      </c>
      <c r="E28" s="22">
        <f>E24+E25+E26+E27</f>
        <v>5805572.07</v>
      </c>
      <c r="F28" s="22">
        <v>7181493.62</v>
      </c>
      <c r="G28" s="22">
        <v>7581807.45</v>
      </c>
      <c r="H28" s="21" t="s">
        <v>0</v>
      </c>
      <c r="I28"/>
      <c r="J28"/>
      <c r="K28"/>
      <c r="L28"/>
    </row>
    <row r="29" spans="1:8" ht="30" customHeight="1">
      <c r="A29" s="59" t="s">
        <v>44</v>
      </c>
      <c r="B29" s="60" t="s">
        <v>46</v>
      </c>
      <c r="C29" s="58" t="s">
        <v>38</v>
      </c>
      <c r="D29" s="17" t="s">
        <v>5</v>
      </c>
      <c r="E29" s="28">
        <v>1186806</v>
      </c>
      <c r="F29" s="28">
        <v>0</v>
      </c>
      <c r="G29" s="28">
        <v>0</v>
      </c>
      <c r="H29" s="25"/>
    </row>
    <row r="30" spans="1:8" ht="30" customHeight="1">
      <c r="A30" s="59"/>
      <c r="B30" s="60"/>
      <c r="C30" s="58"/>
      <c r="D30" s="17" t="s">
        <v>6</v>
      </c>
      <c r="E30" s="28">
        <v>0</v>
      </c>
      <c r="F30" s="28">
        <v>0</v>
      </c>
      <c r="G30" s="28">
        <v>0</v>
      </c>
      <c r="H30" s="25"/>
    </row>
    <row r="31" spans="1:12" ht="30" customHeight="1">
      <c r="A31" s="59"/>
      <c r="B31" s="60"/>
      <c r="C31" s="58"/>
      <c r="D31" s="17" t="s">
        <v>7</v>
      </c>
      <c r="E31" s="28">
        <v>75753.57</v>
      </c>
      <c r="F31" s="28">
        <v>0</v>
      </c>
      <c r="G31" s="28">
        <v>0</v>
      </c>
      <c r="H31" s="25"/>
      <c r="I31"/>
      <c r="J31"/>
      <c r="K31"/>
      <c r="L31"/>
    </row>
    <row r="32" spans="1:12" ht="19.5" customHeight="1">
      <c r="A32" s="59"/>
      <c r="B32" s="60"/>
      <c r="C32" s="58"/>
      <c r="D32" s="17" t="s">
        <v>8</v>
      </c>
      <c r="E32" s="28">
        <v>0</v>
      </c>
      <c r="F32" s="28">
        <v>0</v>
      </c>
      <c r="G32" s="28">
        <v>0</v>
      </c>
      <c r="H32" s="25"/>
      <c r="I32"/>
      <c r="J32"/>
      <c r="K32"/>
      <c r="L32"/>
    </row>
    <row r="33" spans="1:12" ht="16.5" customHeight="1">
      <c r="A33" s="59"/>
      <c r="B33" s="60"/>
      <c r="C33" s="58"/>
      <c r="D33" s="21" t="s">
        <v>9</v>
      </c>
      <c r="E33" s="22">
        <v>1262559.57</v>
      </c>
      <c r="F33" s="22">
        <v>0</v>
      </c>
      <c r="G33" s="22">
        <v>0</v>
      </c>
      <c r="H33" s="21" t="s">
        <v>0</v>
      </c>
      <c r="I33"/>
      <c r="J33"/>
      <c r="K33"/>
      <c r="L33"/>
    </row>
    <row r="34" spans="1:8" ht="30.75" customHeight="1">
      <c r="A34" s="59" t="s">
        <v>44</v>
      </c>
      <c r="B34" s="60" t="s">
        <v>47</v>
      </c>
      <c r="C34" s="58" t="s">
        <v>38</v>
      </c>
      <c r="D34" s="17" t="s">
        <v>5</v>
      </c>
      <c r="E34" s="28">
        <f>35640063.03+8997572.45</f>
        <v>44637635.480000004</v>
      </c>
      <c r="F34" s="28">
        <v>0</v>
      </c>
      <c r="G34" s="28">
        <v>0</v>
      </c>
      <c r="H34" s="25"/>
    </row>
    <row r="35" spans="1:8" ht="30.75" customHeight="1">
      <c r="A35" s="59"/>
      <c r="B35" s="60"/>
      <c r="C35" s="58"/>
      <c r="D35" s="17" t="s">
        <v>6</v>
      </c>
      <c r="E35" s="28">
        <v>0</v>
      </c>
      <c r="F35" s="28">
        <v>0</v>
      </c>
      <c r="G35" s="28">
        <v>0</v>
      </c>
      <c r="H35" s="25"/>
    </row>
    <row r="36" spans="1:12" ht="30.75" customHeight="1">
      <c r="A36" s="59"/>
      <c r="B36" s="60"/>
      <c r="C36" s="58"/>
      <c r="D36" s="17" t="s">
        <v>7</v>
      </c>
      <c r="E36" s="28">
        <f>2274897.64+574313.14</f>
        <v>2849210.7800000003</v>
      </c>
      <c r="F36" s="28">
        <v>0</v>
      </c>
      <c r="G36" s="28">
        <v>0</v>
      </c>
      <c r="H36" s="25"/>
      <c r="I36"/>
      <c r="J36"/>
      <c r="K36"/>
      <c r="L36"/>
    </row>
    <row r="37" spans="1:12" ht="18.75" customHeight="1">
      <c r="A37" s="59"/>
      <c r="B37" s="60"/>
      <c r="C37" s="58"/>
      <c r="D37" s="17" t="s">
        <v>8</v>
      </c>
      <c r="E37" s="28">
        <v>0</v>
      </c>
      <c r="F37" s="28">
        <v>0</v>
      </c>
      <c r="G37" s="28">
        <v>0</v>
      </c>
      <c r="H37" s="25"/>
      <c r="I37"/>
      <c r="J37"/>
      <c r="K37"/>
      <c r="L37"/>
    </row>
    <row r="38" spans="1:12" ht="18.75" customHeight="1">
      <c r="A38" s="59"/>
      <c r="B38" s="60"/>
      <c r="C38" s="58"/>
      <c r="D38" s="21" t="s">
        <v>9</v>
      </c>
      <c r="E38" s="22">
        <f>E34+E35+E36+E37</f>
        <v>47486846.260000005</v>
      </c>
      <c r="F38" s="22">
        <v>0</v>
      </c>
      <c r="G38" s="22">
        <v>0</v>
      </c>
      <c r="H38" s="21" t="s">
        <v>0</v>
      </c>
      <c r="I38"/>
      <c r="J38"/>
      <c r="K38"/>
      <c r="L38"/>
    </row>
    <row r="39" spans="1:8" ht="30.75" customHeight="1">
      <c r="A39" s="59" t="s">
        <v>44</v>
      </c>
      <c r="B39" s="60" t="s">
        <v>41</v>
      </c>
      <c r="C39" s="58" t="s">
        <v>38</v>
      </c>
      <c r="D39" s="17" t="s">
        <v>5</v>
      </c>
      <c r="E39" s="28">
        <v>156250</v>
      </c>
      <c r="F39" s="28">
        <v>156250</v>
      </c>
      <c r="G39" s="28">
        <v>265960</v>
      </c>
      <c r="H39" s="25"/>
    </row>
    <row r="40" spans="1:8" ht="30.75" customHeight="1">
      <c r="A40" s="59"/>
      <c r="B40" s="60"/>
      <c r="C40" s="58"/>
      <c r="D40" s="17" t="s">
        <v>6</v>
      </c>
      <c r="E40" s="28">
        <v>0</v>
      </c>
      <c r="F40" s="28">
        <v>0</v>
      </c>
      <c r="G40" s="28">
        <v>0</v>
      </c>
      <c r="H40" s="25"/>
    </row>
    <row r="41" spans="1:12" ht="30.75" customHeight="1">
      <c r="A41" s="59"/>
      <c r="B41" s="60"/>
      <c r="C41" s="58"/>
      <c r="D41" s="17" t="s">
        <v>7</v>
      </c>
      <c r="E41" s="28">
        <v>9973.4</v>
      </c>
      <c r="F41" s="28">
        <v>9973.4</v>
      </c>
      <c r="G41" s="28">
        <v>16976.17</v>
      </c>
      <c r="H41" s="25"/>
      <c r="I41"/>
      <c r="J41"/>
      <c r="K41"/>
      <c r="L41"/>
    </row>
    <row r="42" spans="1:12" ht="30.75" customHeight="1">
      <c r="A42" s="59"/>
      <c r="B42" s="60"/>
      <c r="C42" s="58"/>
      <c r="D42" s="17" t="s">
        <v>8</v>
      </c>
      <c r="E42" s="28">
        <v>0</v>
      </c>
      <c r="F42" s="28">
        <v>0</v>
      </c>
      <c r="G42" s="28">
        <v>0</v>
      </c>
      <c r="H42" s="25"/>
      <c r="I42"/>
      <c r="J42"/>
      <c r="K42"/>
      <c r="L42"/>
    </row>
    <row r="43" spans="1:12" ht="17.25" customHeight="1">
      <c r="A43" s="59"/>
      <c r="B43" s="60"/>
      <c r="C43" s="58"/>
      <c r="D43" s="21" t="s">
        <v>9</v>
      </c>
      <c r="E43" s="22">
        <v>166223.4</v>
      </c>
      <c r="F43" s="22">
        <v>166223.4</v>
      </c>
      <c r="G43" s="22">
        <v>282936.17</v>
      </c>
      <c r="H43" s="21" t="s">
        <v>0</v>
      </c>
      <c r="I43"/>
      <c r="J43"/>
      <c r="K43"/>
      <c r="L43"/>
    </row>
    <row r="44" spans="1:8" ht="30.75" customHeight="1">
      <c r="A44" s="59" t="s">
        <v>44</v>
      </c>
      <c r="B44" s="60" t="s">
        <v>48</v>
      </c>
      <c r="C44" s="58" t="s">
        <v>38</v>
      </c>
      <c r="D44" s="17" t="s">
        <v>5</v>
      </c>
      <c r="E44" s="28">
        <v>222008</v>
      </c>
      <c r="F44" s="28">
        <v>227509</v>
      </c>
      <c r="G44" s="28">
        <v>242415</v>
      </c>
      <c r="H44" s="25"/>
    </row>
    <row r="45" spans="1:8" ht="30.75" customHeight="1">
      <c r="A45" s="59"/>
      <c r="B45" s="60"/>
      <c r="C45" s="58"/>
      <c r="D45" s="17" t="s">
        <v>6</v>
      </c>
      <c r="E45" s="28">
        <v>0</v>
      </c>
      <c r="F45" s="28">
        <v>0</v>
      </c>
      <c r="G45" s="28">
        <v>0</v>
      </c>
      <c r="H45" s="25"/>
    </row>
    <row r="46" spans="1:12" ht="30.75" customHeight="1">
      <c r="A46" s="59"/>
      <c r="B46" s="60"/>
      <c r="C46" s="58"/>
      <c r="D46" s="17" t="s">
        <v>7</v>
      </c>
      <c r="E46" s="28">
        <v>14170.72</v>
      </c>
      <c r="F46" s="28">
        <v>14521.85</v>
      </c>
      <c r="G46" s="28">
        <v>15473.3</v>
      </c>
      <c r="H46" s="25"/>
      <c r="I46"/>
      <c r="J46"/>
      <c r="K46"/>
      <c r="L46"/>
    </row>
    <row r="47" spans="1:12" ht="30.75" customHeight="1">
      <c r="A47" s="59"/>
      <c r="B47" s="60"/>
      <c r="C47" s="58"/>
      <c r="D47" s="17" t="s">
        <v>8</v>
      </c>
      <c r="E47" s="28">
        <v>0</v>
      </c>
      <c r="F47" s="28">
        <v>0</v>
      </c>
      <c r="G47" s="28">
        <v>0</v>
      </c>
      <c r="H47" s="25"/>
      <c r="I47"/>
      <c r="J47"/>
      <c r="K47"/>
      <c r="L47"/>
    </row>
    <row r="48" spans="1:12" ht="17.25" customHeight="1">
      <c r="A48" s="59"/>
      <c r="B48" s="60"/>
      <c r="C48" s="58"/>
      <c r="D48" s="21" t="s">
        <v>9</v>
      </c>
      <c r="E48" s="22">
        <v>236178.72</v>
      </c>
      <c r="F48" s="22">
        <v>242030.85</v>
      </c>
      <c r="G48" s="22">
        <v>257888.3</v>
      </c>
      <c r="H48" s="21" t="s">
        <v>0</v>
      </c>
      <c r="I48"/>
      <c r="J48"/>
      <c r="K48"/>
      <c r="L48"/>
    </row>
    <row r="49" spans="1:8" ht="31.5" customHeight="1">
      <c r="A49" s="59" t="s">
        <v>44</v>
      </c>
      <c r="B49" s="60" t="s">
        <v>51</v>
      </c>
      <c r="C49" s="58" t="s">
        <v>38</v>
      </c>
      <c r="D49" s="17" t="s">
        <v>5</v>
      </c>
      <c r="E49" s="28">
        <v>1447600</v>
      </c>
      <c r="F49" s="28">
        <v>0</v>
      </c>
      <c r="G49" s="28">
        <v>0</v>
      </c>
      <c r="H49" s="25"/>
    </row>
    <row r="50" spans="1:8" ht="30.75" customHeight="1">
      <c r="A50" s="59"/>
      <c r="B50" s="60"/>
      <c r="C50" s="58"/>
      <c r="D50" s="17" t="s">
        <v>6</v>
      </c>
      <c r="E50" s="28">
        <v>0</v>
      </c>
      <c r="F50" s="28">
        <v>0</v>
      </c>
      <c r="G50" s="28">
        <v>0</v>
      </c>
      <c r="H50" s="25"/>
    </row>
    <row r="51" spans="1:12" ht="30.75" customHeight="1">
      <c r="A51" s="59"/>
      <c r="B51" s="60"/>
      <c r="C51" s="58"/>
      <c r="D51" s="17" t="s">
        <v>7</v>
      </c>
      <c r="E51" s="28">
        <v>92400</v>
      </c>
      <c r="F51" s="28">
        <v>0</v>
      </c>
      <c r="G51" s="28">
        <v>0</v>
      </c>
      <c r="H51" s="25"/>
      <c r="I51"/>
      <c r="J51"/>
      <c r="K51"/>
      <c r="L51"/>
    </row>
    <row r="52" spans="1:12" ht="30.75" customHeight="1">
      <c r="A52" s="59"/>
      <c r="B52" s="60"/>
      <c r="C52" s="58"/>
      <c r="D52" s="17" t="s">
        <v>8</v>
      </c>
      <c r="E52" s="28">
        <v>0</v>
      </c>
      <c r="F52" s="28">
        <v>0</v>
      </c>
      <c r="G52" s="28">
        <v>0</v>
      </c>
      <c r="H52" s="25"/>
      <c r="I52"/>
      <c r="J52"/>
      <c r="K52"/>
      <c r="L52"/>
    </row>
    <row r="53" spans="1:12" ht="17.25" customHeight="1">
      <c r="A53" s="59"/>
      <c r="B53" s="60"/>
      <c r="C53" s="58"/>
      <c r="D53" s="21" t="s">
        <v>9</v>
      </c>
      <c r="E53" s="22">
        <f>E49+E50+E51+E52</f>
        <v>1540000</v>
      </c>
      <c r="F53" s="22">
        <f>F49+F50+F51+F52</f>
        <v>0</v>
      </c>
      <c r="G53" s="22">
        <f>G49+G50+G51+G52</f>
        <v>0</v>
      </c>
      <c r="H53" s="21" t="s">
        <v>0</v>
      </c>
      <c r="I53"/>
      <c r="J53"/>
      <c r="K53"/>
      <c r="L53"/>
    </row>
    <row r="54" spans="1:8" ht="31.5" customHeight="1">
      <c r="A54" s="52">
        <v>3</v>
      </c>
      <c r="B54" s="68" t="s">
        <v>29</v>
      </c>
      <c r="C54" s="48" t="s">
        <v>38</v>
      </c>
      <c r="D54" s="17" t="s">
        <v>5</v>
      </c>
      <c r="E54" s="18"/>
      <c r="F54" s="18"/>
      <c r="G54" s="18"/>
      <c r="H54" s="25" t="s">
        <v>30</v>
      </c>
    </row>
    <row r="55" spans="1:8" ht="31.5" customHeight="1">
      <c r="A55" s="53"/>
      <c r="B55" s="41"/>
      <c r="C55" s="48"/>
      <c r="D55" s="17" t="s">
        <v>6</v>
      </c>
      <c r="E55" s="18">
        <v>0</v>
      </c>
      <c r="F55" s="18">
        <v>0</v>
      </c>
      <c r="G55" s="18">
        <v>0</v>
      </c>
      <c r="H55" s="25"/>
    </row>
    <row r="56" spans="1:8" ht="31.5" customHeight="1">
      <c r="A56" s="53"/>
      <c r="B56" s="41"/>
      <c r="C56" s="48"/>
      <c r="D56" s="17" t="s">
        <v>7</v>
      </c>
      <c r="E56" s="18">
        <v>24957708.69</v>
      </c>
      <c r="F56" s="18">
        <v>24436707.63</v>
      </c>
      <c r="G56" s="18">
        <v>25247808.38</v>
      </c>
      <c r="H56" s="25"/>
    </row>
    <row r="57" spans="1:8" ht="31.5" customHeight="1">
      <c r="A57" s="53"/>
      <c r="B57" s="41"/>
      <c r="C57" s="48"/>
      <c r="D57" s="17" t="s">
        <v>8</v>
      </c>
      <c r="E57" s="18">
        <v>0</v>
      </c>
      <c r="F57" s="18">
        <v>0</v>
      </c>
      <c r="G57" s="18">
        <v>0</v>
      </c>
      <c r="H57" s="25"/>
    </row>
    <row r="58" spans="1:8" ht="15.75">
      <c r="A58" s="54"/>
      <c r="B58" s="63"/>
      <c r="C58" s="49"/>
      <c r="D58" s="21" t="s">
        <v>9</v>
      </c>
      <c r="E58" s="22">
        <f>SUM(E54:E57)</f>
        <v>24957708.69</v>
      </c>
      <c r="F58" s="22">
        <f>SUM(F54:F57)</f>
        <v>24436707.63</v>
      </c>
      <c r="G58" s="22">
        <f>SUM(G54:G57)</f>
        <v>25247808.38</v>
      </c>
      <c r="H58" s="21" t="s">
        <v>0</v>
      </c>
    </row>
    <row r="59" spans="1:8" ht="30.75" customHeight="1">
      <c r="A59" s="52">
        <v>4</v>
      </c>
      <c r="B59" s="40" t="s">
        <v>32</v>
      </c>
      <c r="C59" s="48" t="s">
        <v>38</v>
      </c>
      <c r="D59" s="17" t="s">
        <v>5</v>
      </c>
      <c r="E59" s="18">
        <v>0</v>
      </c>
      <c r="F59" s="18">
        <v>0</v>
      </c>
      <c r="G59" s="18">
        <v>0</v>
      </c>
      <c r="H59" s="25" t="s">
        <v>31</v>
      </c>
    </row>
    <row r="60" spans="1:8" ht="30.75" customHeight="1">
      <c r="A60" s="53"/>
      <c r="B60" s="41"/>
      <c r="C60" s="48"/>
      <c r="D60" s="17" t="s">
        <v>6</v>
      </c>
      <c r="E60" s="18">
        <v>0</v>
      </c>
      <c r="F60" s="18">
        <v>0</v>
      </c>
      <c r="G60" s="18">
        <v>0</v>
      </c>
      <c r="H60" s="25"/>
    </row>
    <row r="61" spans="1:8" ht="30.75" customHeight="1">
      <c r="A61" s="53"/>
      <c r="B61" s="41"/>
      <c r="C61" s="48"/>
      <c r="D61" s="17" t="s">
        <v>7</v>
      </c>
      <c r="E61" s="18">
        <v>20000</v>
      </c>
      <c r="F61" s="18">
        <v>20000</v>
      </c>
      <c r="G61" s="18">
        <v>20000</v>
      </c>
      <c r="H61" s="25"/>
    </row>
    <row r="62" spans="1:8" ht="30.75" customHeight="1">
      <c r="A62" s="53"/>
      <c r="B62" s="41"/>
      <c r="C62" s="48"/>
      <c r="D62" s="17" t="s">
        <v>8</v>
      </c>
      <c r="E62" s="18">
        <v>0</v>
      </c>
      <c r="F62" s="18">
        <v>0</v>
      </c>
      <c r="G62" s="18">
        <v>0</v>
      </c>
      <c r="H62" s="25"/>
    </row>
    <row r="63" spans="1:8" ht="15.75">
      <c r="A63" s="54"/>
      <c r="B63" s="20" t="s">
        <v>0</v>
      </c>
      <c r="C63" s="49"/>
      <c r="D63" s="21" t="s">
        <v>9</v>
      </c>
      <c r="E63" s="22">
        <f>SUM(E59:E62)</f>
        <v>20000</v>
      </c>
      <c r="F63" s="22">
        <f>SUM(F59:F62)</f>
        <v>20000</v>
      </c>
      <c r="G63" s="22">
        <f>SUM(G59:G62)</f>
        <v>20000</v>
      </c>
      <c r="H63" s="21" t="s">
        <v>0</v>
      </c>
    </row>
    <row r="64" spans="1:8" ht="30.75" customHeight="1">
      <c r="A64" s="52">
        <v>5</v>
      </c>
      <c r="B64" s="40" t="s">
        <v>23</v>
      </c>
      <c r="C64" s="48" t="s">
        <v>38</v>
      </c>
      <c r="D64" s="17" t="s">
        <v>5</v>
      </c>
      <c r="E64" s="24">
        <v>3741900</v>
      </c>
      <c r="F64" s="24">
        <v>3945600</v>
      </c>
      <c r="G64" s="24">
        <v>3945600</v>
      </c>
      <c r="H64" s="25" t="s">
        <v>33</v>
      </c>
    </row>
    <row r="65" spans="1:8" ht="30.75" customHeight="1">
      <c r="A65" s="53"/>
      <c r="B65" s="41"/>
      <c r="C65" s="48"/>
      <c r="D65" s="17" t="s">
        <v>6</v>
      </c>
      <c r="E65" s="24">
        <f>E70+E85</f>
        <v>0</v>
      </c>
      <c r="F65" s="24">
        <f aca="true" t="shared" si="0" ref="E65:G67">F70+F85</f>
        <v>0</v>
      </c>
      <c r="G65" s="24">
        <f t="shared" si="0"/>
        <v>0</v>
      </c>
      <c r="H65" s="25"/>
    </row>
    <row r="66" spans="1:8" ht="30.75" customHeight="1">
      <c r="A66" s="53"/>
      <c r="B66" s="41"/>
      <c r="C66" s="48"/>
      <c r="D66" s="17" t="s">
        <v>7</v>
      </c>
      <c r="E66" s="24">
        <v>31800</v>
      </c>
      <c r="F66" s="24">
        <v>32500</v>
      </c>
      <c r="G66" s="24">
        <v>32500</v>
      </c>
      <c r="H66" s="25"/>
    </row>
    <row r="67" spans="1:8" ht="15.75" customHeight="1">
      <c r="A67" s="53"/>
      <c r="B67" s="41"/>
      <c r="C67" s="48"/>
      <c r="D67" s="17" t="s">
        <v>8</v>
      </c>
      <c r="E67" s="24">
        <f t="shared" si="0"/>
        <v>0</v>
      </c>
      <c r="F67" s="24">
        <f t="shared" si="0"/>
        <v>0</v>
      </c>
      <c r="G67" s="24">
        <f t="shared" si="0"/>
        <v>0</v>
      </c>
      <c r="H67" s="25"/>
    </row>
    <row r="68" spans="1:8" ht="15.75" customHeight="1">
      <c r="A68" s="54"/>
      <c r="B68" s="63"/>
      <c r="C68" s="49"/>
      <c r="D68" s="21" t="s">
        <v>9</v>
      </c>
      <c r="E68" s="22">
        <f>SUM(E64:E67)</f>
        <v>3773700</v>
      </c>
      <c r="F68" s="22">
        <f>SUM(F64:F67)</f>
        <v>3978100</v>
      </c>
      <c r="G68" s="22">
        <f>SUM(G64:G67)</f>
        <v>3978100</v>
      </c>
      <c r="H68" s="21" t="s">
        <v>0</v>
      </c>
    </row>
    <row r="69" spans="1:8" ht="32.25" customHeight="1">
      <c r="A69" s="45">
        <v>6</v>
      </c>
      <c r="B69" s="40" t="s">
        <v>24</v>
      </c>
      <c r="C69" s="48" t="s">
        <v>38</v>
      </c>
      <c r="D69" s="17" t="s">
        <v>5</v>
      </c>
      <c r="E69" s="18">
        <v>608400</v>
      </c>
      <c r="F69" s="18">
        <v>608400</v>
      </c>
      <c r="G69" s="18">
        <v>608400</v>
      </c>
      <c r="H69" s="25" t="s">
        <v>34</v>
      </c>
    </row>
    <row r="70" spans="1:8" ht="32.25" customHeight="1">
      <c r="A70" s="46"/>
      <c r="B70" s="41"/>
      <c r="C70" s="48"/>
      <c r="D70" s="17" t="s">
        <v>6</v>
      </c>
      <c r="E70" s="18">
        <v>0</v>
      </c>
      <c r="F70" s="18">
        <v>0</v>
      </c>
      <c r="G70" s="18">
        <v>0</v>
      </c>
      <c r="H70" s="25"/>
    </row>
    <row r="71" spans="1:8" ht="32.25" customHeight="1">
      <c r="A71" s="46"/>
      <c r="B71" s="41"/>
      <c r="C71" s="48"/>
      <c r="D71" s="17" t="s">
        <v>7</v>
      </c>
      <c r="E71" s="18">
        <v>269100</v>
      </c>
      <c r="F71" s="18">
        <v>269100</v>
      </c>
      <c r="G71" s="18">
        <v>269100</v>
      </c>
      <c r="H71" s="25"/>
    </row>
    <row r="72" spans="1:8" ht="18" customHeight="1">
      <c r="A72" s="46"/>
      <c r="B72" s="41"/>
      <c r="C72" s="48"/>
      <c r="D72" s="17" t="s">
        <v>8</v>
      </c>
      <c r="E72" s="18">
        <v>0</v>
      </c>
      <c r="F72" s="18">
        <v>0</v>
      </c>
      <c r="G72" s="18">
        <v>0</v>
      </c>
      <c r="H72" s="25"/>
    </row>
    <row r="73" spans="1:8" ht="17.25" customHeight="1">
      <c r="A73" s="47"/>
      <c r="B73" s="20" t="s">
        <v>0</v>
      </c>
      <c r="C73" s="49"/>
      <c r="D73" s="21" t="s">
        <v>9</v>
      </c>
      <c r="E73" s="22">
        <f>SUM(E69:E72)</f>
        <v>877500</v>
      </c>
      <c r="F73" s="22">
        <f>SUM(F69:F72)</f>
        <v>877500</v>
      </c>
      <c r="G73" s="22">
        <f>SUM(G69:G72)</f>
        <v>877500</v>
      </c>
      <c r="H73" s="21" t="s">
        <v>0</v>
      </c>
    </row>
    <row r="74" spans="1:8" ht="31.5" customHeight="1">
      <c r="A74" s="45">
        <v>7</v>
      </c>
      <c r="B74" s="40" t="s">
        <v>25</v>
      </c>
      <c r="C74" s="48" t="s">
        <v>38</v>
      </c>
      <c r="D74" s="17" t="s">
        <v>5</v>
      </c>
      <c r="E74" s="18">
        <v>0</v>
      </c>
      <c r="F74" s="18">
        <v>0</v>
      </c>
      <c r="G74" s="18">
        <v>0</v>
      </c>
      <c r="H74" s="25" t="s">
        <v>35</v>
      </c>
    </row>
    <row r="75" spans="1:8" ht="31.5" customHeight="1">
      <c r="A75" s="46"/>
      <c r="B75" s="41"/>
      <c r="C75" s="48"/>
      <c r="D75" s="17" t="s">
        <v>6</v>
      </c>
      <c r="E75" s="18">
        <v>0</v>
      </c>
      <c r="F75" s="18">
        <v>0</v>
      </c>
      <c r="G75" s="18">
        <v>0</v>
      </c>
      <c r="H75" s="25"/>
    </row>
    <row r="76" spans="1:8" ht="31.5" customHeight="1">
      <c r="A76" s="46"/>
      <c r="B76" s="41"/>
      <c r="C76" s="48"/>
      <c r="D76" s="17" t="s">
        <v>7</v>
      </c>
      <c r="E76" s="18">
        <v>50000</v>
      </c>
      <c r="F76" s="18">
        <v>50000</v>
      </c>
      <c r="G76" s="18">
        <v>50000</v>
      </c>
      <c r="H76" s="25"/>
    </row>
    <row r="77" spans="1:8" ht="31.5" customHeight="1">
      <c r="A77" s="46"/>
      <c r="B77" s="41"/>
      <c r="C77" s="48"/>
      <c r="D77" s="17" t="s">
        <v>8</v>
      </c>
      <c r="E77" s="18">
        <v>0</v>
      </c>
      <c r="F77" s="18">
        <v>0</v>
      </c>
      <c r="G77" s="18">
        <v>0</v>
      </c>
      <c r="H77" s="25"/>
    </row>
    <row r="78" spans="1:8" ht="16.5" customHeight="1">
      <c r="A78" s="47"/>
      <c r="B78" s="63"/>
      <c r="C78" s="49"/>
      <c r="D78" s="21" t="s">
        <v>9</v>
      </c>
      <c r="E78" s="22">
        <f>SUM(E74:E77)</f>
        <v>50000</v>
      </c>
      <c r="F78" s="22">
        <f>SUM(F74:F77)</f>
        <v>50000</v>
      </c>
      <c r="G78" s="22">
        <f>SUM(G74:G77)</f>
        <v>50000</v>
      </c>
      <c r="H78" s="21" t="s">
        <v>0</v>
      </c>
    </row>
    <row r="79" spans="1:8" ht="32.25" customHeight="1">
      <c r="A79" s="45">
        <v>8</v>
      </c>
      <c r="B79" s="40" t="s">
        <v>27</v>
      </c>
      <c r="C79" s="48" t="s">
        <v>38</v>
      </c>
      <c r="D79" s="17" t="s">
        <v>5</v>
      </c>
      <c r="E79" s="18">
        <v>0</v>
      </c>
      <c r="F79" s="18">
        <v>0</v>
      </c>
      <c r="G79" s="18">
        <v>0</v>
      </c>
      <c r="H79" s="25" t="s">
        <v>35</v>
      </c>
    </row>
    <row r="80" spans="1:8" ht="32.25" customHeight="1">
      <c r="A80" s="46"/>
      <c r="B80" s="41"/>
      <c r="C80" s="48"/>
      <c r="D80" s="17" t="s">
        <v>6</v>
      </c>
      <c r="E80" s="18">
        <v>0</v>
      </c>
      <c r="F80" s="18">
        <v>0</v>
      </c>
      <c r="G80" s="18">
        <v>0</v>
      </c>
      <c r="H80" s="25"/>
    </row>
    <row r="81" spans="1:8" ht="32.25" customHeight="1">
      <c r="A81" s="46"/>
      <c r="B81" s="41"/>
      <c r="C81" s="48"/>
      <c r="D81" s="17" t="s">
        <v>7</v>
      </c>
      <c r="E81" s="18">
        <v>49979.64</v>
      </c>
      <c r="F81" s="18">
        <v>50000</v>
      </c>
      <c r="G81" s="18">
        <v>50000</v>
      </c>
      <c r="H81" s="25"/>
    </row>
    <row r="82" spans="1:8" ht="32.25" customHeight="1">
      <c r="A82" s="46"/>
      <c r="B82" s="41"/>
      <c r="C82" s="48"/>
      <c r="D82" s="17" t="s">
        <v>8</v>
      </c>
      <c r="E82" s="18">
        <v>0</v>
      </c>
      <c r="F82" s="18">
        <v>0</v>
      </c>
      <c r="G82" s="18">
        <v>0</v>
      </c>
      <c r="H82" s="25"/>
    </row>
    <row r="83" spans="1:8" ht="16.5" customHeight="1">
      <c r="A83" s="47"/>
      <c r="B83" s="63"/>
      <c r="C83" s="49"/>
      <c r="D83" s="21" t="s">
        <v>9</v>
      </c>
      <c r="E83" s="22">
        <f>SUM(E79:E82)</f>
        <v>49979.64</v>
      </c>
      <c r="F83" s="22">
        <f>SUM(F79:F82)</f>
        <v>50000</v>
      </c>
      <c r="G83" s="22">
        <f>SUM(G79:G82)</f>
        <v>50000</v>
      </c>
      <c r="H83" s="21" t="s">
        <v>0</v>
      </c>
    </row>
    <row r="84" spans="1:8" ht="32.25" customHeight="1">
      <c r="A84" s="45">
        <v>9</v>
      </c>
      <c r="B84" s="40" t="s">
        <v>26</v>
      </c>
      <c r="C84" s="48" t="s">
        <v>38</v>
      </c>
      <c r="D84" s="17" t="s">
        <v>5</v>
      </c>
      <c r="E84" s="18">
        <v>0</v>
      </c>
      <c r="F84" s="18">
        <v>0</v>
      </c>
      <c r="G84" s="18">
        <v>0</v>
      </c>
      <c r="H84" s="25" t="s">
        <v>31</v>
      </c>
    </row>
    <row r="85" spans="1:8" ht="32.25" customHeight="1">
      <c r="A85" s="46"/>
      <c r="B85" s="41"/>
      <c r="C85" s="48"/>
      <c r="D85" s="17" t="s">
        <v>6</v>
      </c>
      <c r="E85" s="18">
        <v>0</v>
      </c>
      <c r="F85" s="18">
        <v>0</v>
      </c>
      <c r="G85" s="18">
        <v>0</v>
      </c>
      <c r="H85" s="25"/>
    </row>
    <row r="86" spans="1:8" ht="32.25" customHeight="1">
      <c r="A86" s="46"/>
      <c r="B86" s="41"/>
      <c r="C86" s="48"/>
      <c r="D86" s="17" t="s">
        <v>7</v>
      </c>
      <c r="E86" s="18">
        <v>50000</v>
      </c>
      <c r="F86" s="18">
        <v>50000</v>
      </c>
      <c r="G86" s="18">
        <v>50000</v>
      </c>
      <c r="H86" s="25"/>
    </row>
    <row r="87" spans="1:8" ht="32.25" customHeight="1">
      <c r="A87" s="46"/>
      <c r="B87" s="41"/>
      <c r="C87" s="48"/>
      <c r="D87" s="17" t="s">
        <v>8</v>
      </c>
      <c r="E87" s="18">
        <v>0</v>
      </c>
      <c r="F87" s="18">
        <v>0</v>
      </c>
      <c r="G87" s="18">
        <v>0</v>
      </c>
      <c r="H87" s="25"/>
    </row>
    <row r="88" spans="1:8" ht="16.5" customHeight="1">
      <c r="A88" s="46"/>
      <c r="B88" s="63"/>
      <c r="C88" s="49"/>
      <c r="D88" s="21" t="s">
        <v>9</v>
      </c>
      <c r="E88" s="22">
        <f>SUM(E84:E87)</f>
        <v>50000</v>
      </c>
      <c r="F88" s="22">
        <f>SUM(F84:F87)</f>
        <v>50000</v>
      </c>
      <c r="G88" s="22">
        <f>SUM(G84:G87)</f>
        <v>50000</v>
      </c>
      <c r="H88" s="21" t="s">
        <v>0</v>
      </c>
    </row>
    <row r="89" spans="1:8" ht="33" customHeight="1">
      <c r="A89" s="37">
        <v>10</v>
      </c>
      <c r="B89" s="64" t="s">
        <v>49</v>
      </c>
      <c r="C89" s="38" t="s">
        <v>38</v>
      </c>
      <c r="D89" s="29" t="s">
        <v>5</v>
      </c>
      <c r="E89" s="30">
        <v>36203.12</v>
      </c>
      <c r="F89" s="30">
        <v>0</v>
      </c>
      <c r="G89" s="30">
        <v>0</v>
      </c>
      <c r="H89" s="29" t="s">
        <v>43</v>
      </c>
    </row>
    <row r="90" spans="1:8" ht="33" customHeight="1">
      <c r="A90" s="37"/>
      <c r="B90" s="65"/>
      <c r="C90" s="38"/>
      <c r="D90" s="29" t="s">
        <v>6</v>
      </c>
      <c r="E90" s="30">
        <v>3584109.08</v>
      </c>
      <c r="F90" s="30">
        <v>0</v>
      </c>
      <c r="G90" s="30">
        <v>0</v>
      </c>
      <c r="H90" s="29"/>
    </row>
    <row r="91" spans="1:8" ht="33" customHeight="1">
      <c r="A91" s="37"/>
      <c r="B91" s="65"/>
      <c r="C91" s="38"/>
      <c r="D91" s="29" t="s">
        <v>7</v>
      </c>
      <c r="E91" s="30">
        <v>224477.8</v>
      </c>
      <c r="F91" s="30">
        <v>0</v>
      </c>
      <c r="G91" s="30">
        <v>0</v>
      </c>
      <c r="H91" s="29"/>
    </row>
    <row r="92" spans="1:8" ht="18" customHeight="1">
      <c r="A92" s="37"/>
      <c r="B92" s="65"/>
      <c r="C92" s="38"/>
      <c r="D92" s="29" t="s">
        <v>8</v>
      </c>
      <c r="E92" s="30">
        <v>0</v>
      </c>
      <c r="F92" s="30">
        <v>0</v>
      </c>
      <c r="G92" s="30">
        <v>0</v>
      </c>
      <c r="H92" s="29"/>
    </row>
    <row r="93" spans="1:8" ht="16.5" customHeight="1">
      <c r="A93" s="37"/>
      <c r="B93" s="66"/>
      <c r="C93" s="38"/>
      <c r="D93" s="31" t="s">
        <v>9</v>
      </c>
      <c r="E93" s="32">
        <v>3844790</v>
      </c>
      <c r="F93" s="32">
        <v>0</v>
      </c>
      <c r="G93" s="32">
        <v>0</v>
      </c>
      <c r="H93" s="31" t="s">
        <v>0</v>
      </c>
    </row>
    <row r="94" spans="1:8" ht="30" customHeight="1">
      <c r="A94" s="37">
        <v>11</v>
      </c>
      <c r="B94" s="64" t="s">
        <v>54</v>
      </c>
      <c r="C94" s="38" t="s">
        <v>38</v>
      </c>
      <c r="D94" s="29" t="s">
        <v>5</v>
      </c>
      <c r="E94" s="30">
        <v>0</v>
      </c>
      <c r="F94" s="30">
        <v>0</v>
      </c>
      <c r="G94" s="30">
        <v>0</v>
      </c>
      <c r="H94" s="29"/>
    </row>
    <row r="95" spans="1:8" ht="30" customHeight="1">
      <c r="A95" s="37"/>
      <c r="B95" s="65"/>
      <c r="C95" s="38"/>
      <c r="D95" s="29" t="s">
        <v>6</v>
      </c>
      <c r="E95" s="30">
        <v>334572.34</v>
      </c>
      <c r="F95" s="30">
        <v>0</v>
      </c>
      <c r="G95" s="30">
        <v>0</v>
      </c>
      <c r="H95" s="29"/>
    </row>
    <row r="96" spans="1:8" ht="30" customHeight="1">
      <c r="A96" s="37"/>
      <c r="B96" s="65"/>
      <c r="C96" s="38"/>
      <c r="D96" s="29" t="s">
        <v>7</v>
      </c>
      <c r="E96" s="30">
        <v>0</v>
      </c>
      <c r="F96" s="30">
        <v>0</v>
      </c>
      <c r="G96" s="30">
        <v>0</v>
      </c>
      <c r="H96" s="29"/>
    </row>
    <row r="97" spans="1:8" ht="18" customHeight="1">
      <c r="A97" s="37"/>
      <c r="B97" s="65"/>
      <c r="C97" s="38"/>
      <c r="D97" s="29" t="s">
        <v>8</v>
      </c>
      <c r="E97" s="30">
        <v>0</v>
      </c>
      <c r="F97" s="30">
        <v>0</v>
      </c>
      <c r="G97" s="30">
        <v>0</v>
      </c>
      <c r="H97" s="29"/>
    </row>
    <row r="98" spans="1:8" ht="16.5" customHeight="1">
      <c r="A98" s="37"/>
      <c r="B98" s="67"/>
      <c r="C98" s="38"/>
      <c r="D98" s="31" t="s">
        <v>9</v>
      </c>
      <c r="E98" s="22">
        <f>SUM(E94:E97)</f>
        <v>334572.34</v>
      </c>
      <c r="F98" s="32">
        <v>0</v>
      </c>
      <c r="G98" s="32">
        <v>0</v>
      </c>
      <c r="H98" s="31" t="s">
        <v>0</v>
      </c>
    </row>
    <row r="99" spans="1:8" ht="7.5" customHeight="1">
      <c r="A99" s="3"/>
      <c r="B99" s="4"/>
      <c r="C99" s="5"/>
      <c r="D99" s="4"/>
      <c r="E99" s="6"/>
      <c r="F99" s="6"/>
      <c r="G99" s="6"/>
      <c r="H99" s="4"/>
    </row>
    <row r="100" spans="1:8" ht="12.75" hidden="1">
      <c r="A100" s="3"/>
      <c r="B100" s="4"/>
      <c r="C100" s="5"/>
      <c r="D100" s="4"/>
      <c r="E100" s="6"/>
      <c r="F100" s="6"/>
      <c r="G100" s="6"/>
      <c r="H100" s="4"/>
    </row>
    <row r="101" spans="1:8" ht="15.75" hidden="1">
      <c r="A101" s="33"/>
      <c r="B101" s="34"/>
      <c r="C101" s="35"/>
      <c r="D101" s="34"/>
      <c r="E101" s="36"/>
      <c r="F101" s="36"/>
      <c r="G101" s="36"/>
      <c r="H101" s="34"/>
    </row>
    <row r="102" spans="1:8" ht="3.75" customHeight="1">
      <c r="A102" s="33"/>
      <c r="B102" s="34"/>
      <c r="C102" s="35"/>
      <c r="D102" s="34"/>
      <c r="E102" s="36"/>
      <c r="F102" s="36"/>
      <c r="G102" s="36"/>
      <c r="H102" s="34"/>
    </row>
    <row r="103" spans="1:8" ht="33.75" customHeight="1">
      <c r="A103" s="50" t="s">
        <v>13</v>
      </c>
      <c r="B103" s="50"/>
      <c r="C103" s="50"/>
      <c r="D103" s="50"/>
      <c r="E103" s="50"/>
      <c r="F103" s="50"/>
      <c r="G103" s="50"/>
      <c r="H103" s="50"/>
    </row>
    <row r="104" spans="1:8" ht="15.75">
      <c r="A104" s="50" t="s">
        <v>14</v>
      </c>
      <c r="B104" s="50"/>
      <c r="C104" s="50"/>
      <c r="D104" s="50"/>
      <c r="E104" s="50"/>
      <c r="F104" s="50"/>
      <c r="G104" s="50"/>
      <c r="H104" s="50"/>
    </row>
    <row r="105" spans="1:8" ht="15.75">
      <c r="A105" s="50" t="s">
        <v>15</v>
      </c>
      <c r="B105" s="50"/>
      <c r="C105" s="50"/>
      <c r="D105" s="50"/>
      <c r="E105" s="50"/>
      <c r="F105" s="50"/>
      <c r="G105" s="50"/>
      <c r="H105" s="50"/>
    </row>
    <row r="106" spans="1:8" ht="15.75">
      <c r="A106" s="50" t="s">
        <v>16</v>
      </c>
      <c r="B106" s="50"/>
      <c r="C106" s="50"/>
      <c r="D106" s="50"/>
      <c r="E106" s="50"/>
      <c r="F106" s="50"/>
      <c r="G106" s="50"/>
      <c r="H106" s="50"/>
    </row>
    <row r="107" spans="1:8" ht="15.75">
      <c r="A107" s="50" t="s">
        <v>17</v>
      </c>
      <c r="B107" s="50"/>
      <c r="C107" s="50"/>
      <c r="D107" s="50"/>
      <c r="E107" s="50"/>
      <c r="F107" s="50"/>
      <c r="G107" s="50"/>
      <c r="H107" s="50"/>
    </row>
    <row r="108" spans="1:8" ht="49.5" customHeight="1">
      <c r="A108" s="44" t="s">
        <v>21</v>
      </c>
      <c r="B108" s="44"/>
      <c r="C108" s="44"/>
      <c r="D108" s="44"/>
      <c r="E108" s="44"/>
      <c r="F108" s="44"/>
      <c r="G108" s="44"/>
      <c r="H108" s="44"/>
    </row>
    <row r="109" spans="1:8" ht="33.75" customHeight="1">
      <c r="A109" s="43" t="s">
        <v>19</v>
      </c>
      <c r="B109" s="43"/>
      <c r="C109" s="43"/>
      <c r="D109" s="43"/>
      <c r="E109" s="43"/>
      <c r="F109" s="43"/>
      <c r="G109" s="43"/>
      <c r="H109" s="43"/>
    </row>
    <row r="110" spans="1:8" ht="67.5" customHeight="1">
      <c r="A110" s="43" t="s">
        <v>20</v>
      </c>
      <c r="B110" s="43"/>
      <c r="C110" s="43"/>
      <c r="D110" s="43"/>
      <c r="E110" s="43"/>
      <c r="F110" s="43"/>
      <c r="G110" s="43"/>
      <c r="H110" s="43"/>
    </row>
    <row r="111" spans="1:8" ht="42.75" customHeight="1">
      <c r="A111" s="42" t="s">
        <v>18</v>
      </c>
      <c r="B111" s="42"/>
      <c r="C111" s="42"/>
      <c r="D111" s="42"/>
      <c r="E111" s="42"/>
      <c r="F111" s="42"/>
      <c r="G111" s="42"/>
      <c r="H111" s="42"/>
    </row>
  </sheetData>
  <sheetProtection/>
  <mergeCells count="72">
    <mergeCell ref="B64:B68"/>
    <mergeCell ref="B54:B58"/>
    <mergeCell ref="B14:B18"/>
    <mergeCell ref="C84:C88"/>
    <mergeCell ref="C69:C73"/>
    <mergeCell ref="B79:B83"/>
    <mergeCell ref="B84:B88"/>
    <mergeCell ref="B89:B93"/>
    <mergeCell ref="B94:B98"/>
    <mergeCell ref="B74:B78"/>
    <mergeCell ref="A9:A13"/>
    <mergeCell ref="A14:A18"/>
    <mergeCell ref="A49:A53"/>
    <mergeCell ref="B49:B53"/>
    <mergeCell ref="C49:C53"/>
    <mergeCell ref="B59:B62"/>
    <mergeCell ref="C44:C48"/>
    <mergeCell ref="A44:A48"/>
    <mergeCell ref="E2:H2"/>
    <mergeCell ref="B19:B23"/>
    <mergeCell ref="A19:A23"/>
    <mergeCell ref="C19:C23"/>
    <mergeCell ref="C24:C28"/>
    <mergeCell ref="A24:A28"/>
    <mergeCell ref="B24:B28"/>
    <mergeCell ref="A7:A8"/>
    <mergeCell ref="H7:H8"/>
    <mergeCell ref="A54:A58"/>
    <mergeCell ref="D7:D8"/>
    <mergeCell ref="C39:C43"/>
    <mergeCell ref="A39:A43"/>
    <mergeCell ref="B39:B43"/>
    <mergeCell ref="C29:C33"/>
    <mergeCell ref="B44:B48"/>
    <mergeCell ref="A29:A33"/>
    <mergeCell ref="B29:B33"/>
    <mergeCell ref="B9:B10"/>
    <mergeCell ref="B69:B72"/>
    <mergeCell ref="A79:A83"/>
    <mergeCell ref="A69:A73"/>
    <mergeCell ref="C79:C83"/>
    <mergeCell ref="C74:C78"/>
    <mergeCell ref="C34:C38"/>
    <mergeCell ref="A34:A38"/>
    <mergeCell ref="B34:B38"/>
    <mergeCell ref="C54:C58"/>
    <mergeCell ref="C64:C68"/>
    <mergeCell ref="A103:H103"/>
    <mergeCell ref="A104:H104"/>
    <mergeCell ref="A105:H105"/>
    <mergeCell ref="A106:H106"/>
    <mergeCell ref="A89:A93"/>
    <mergeCell ref="C89:C93"/>
    <mergeCell ref="A84:A88"/>
    <mergeCell ref="E7:G7"/>
    <mergeCell ref="A107:H107"/>
    <mergeCell ref="E4:H4"/>
    <mergeCell ref="A59:A63"/>
    <mergeCell ref="A64:A68"/>
    <mergeCell ref="C14:C18"/>
    <mergeCell ref="C9:C13"/>
    <mergeCell ref="A6:H6"/>
    <mergeCell ref="B7:B8"/>
    <mergeCell ref="A94:A98"/>
    <mergeCell ref="C94:C98"/>
    <mergeCell ref="C7:C8"/>
    <mergeCell ref="A111:H111"/>
    <mergeCell ref="A109:H109"/>
    <mergeCell ref="A110:H110"/>
    <mergeCell ref="A108:H108"/>
    <mergeCell ref="A74:A78"/>
    <mergeCell ref="C59:C63"/>
  </mergeCells>
  <printOptions/>
  <pageMargins left="1.141732283464567" right="0.7874015748031497" top="0.1968503937007874" bottom="0.1968503937007874" header="0.31496062992125984" footer="0.15748031496062992"/>
  <pageSetup horizontalDpi="600" verticalDpi="600" orientation="landscape" paperSize="9" scale="68" r:id="rId1"/>
  <rowBreaks count="4" manualBreakCount="4">
    <brk id="23" max="7" man="1"/>
    <brk id="43" max="7" man="1"/>
    <brk id="63" max="7" man="1"/>
    <brk id="83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2022-06-09T06:56:41Z</cp:lastPrinted>
  <dcterms:created xsi:type="dcterms:W3CDTF">2006-09-16T00:00:00Z</dcterms:created>
  <dcterms:modified xsi:type="dcterms:W3CDTF">2023-01-13T08:14:52Z</dcterms:modified>
  <cp:category/>
  <cp:version/>
  <cp:contentType/>
  <cp:contentStatus/>
</cp:coreProperties>
</file>