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7.12.2021 " sheetId="10" r:id="rId1"/>
  </sheets>
  <definedNames>
    <definedName name="_xlnm.Print_Titles" localSheetId="0">'27.12.2021 '!$4:$5</definedName>
  </definedNames>
  <calcPr calcId="162913"/>
</workbook>
</file>

<file path=xl/calcChain.xml><?xml version="1.0" encoding="utf-8"?>
<calcChain xmlns="http://schemas.openxmlformats.org/spreadsheetml/2006/main">
  <c r="E19" i="10" l="1"/>
  <c r="G19" i="10"/>
  <c r="F19" i="10"/>
  <c r="E36" i="10"/>
  <c r="E37" i="10"/>
  <c r="E38" i="10"/>
  <c r="E31" i="10"/>
  <c r="E18" i="10"/>
  <c r="G60" i="10" l="1"/>
  <c r="F60" i="10"/>
  <c r="E58" i="10"/>
  <c r="E57" i="10"/>
  <c r="E56" i="10"/>
  <c r="G54" i="10"/>
  <c r="F54" i="10"/>
  <c r="E54" i="10"/>
  <c r="G53" i="10"/>
  <c r="F53" i="10"/>
  <c r="E53" i="10"/>
  <c r="G52" i="10"/>
  <c r="F52" i="10"/>
  <c r="E52" i="10"/>
  <c r="G51" i="10"/>
  <c r="G55" i="10" s="1"/>
  <c r="F51" i="10"/>
  <c r="E51" i="10"/>
  <c r="G50" i="10"/>
  <c r="F50" i="10"/>
  <c r="E48" i="10"/>
  <c r="E50" i="10" s="1"/>
  <c r="G44" i="10"/>
  <c r="F44" i="10"/>
  <c r="E44" i="10"/>
  <c r="G43" i="10"/>
  <c r="F43" i="10"/>
  <c r="G42" i="10"/>
  <c r="F42" i="10"/>
  <c r="E42" i="10"/>
  <c r="G41" i="10"/>
  <c r="F41" i="10"/>
  <c r="F45" i="10" s="1"/>
  <c r="E41" i="10"/>
  <c r="G38" i="10"/>
  <c r="G40" i="10" s="1"/>
  <c r="F38" i="10"/>
  <c r="F40" i="10" s="1"/>
  <c r="E40" i="10"/>
  <c r="G35" i="10"/>
  <c r="F35" i="10"/>
  <c r="E35" i="10"/>
  <c r="G29" i="10"/>
  <c r="F29" i="10"/>
  <c r="E29" i="10"/>
  <c r="G28" i="10"/>
  <c r="F28" i="10"/>
  <c r="E28" i="10"/>
  <c r="G27" i="10"/>
  <c r="F27" i="10"/>
  <c r="E27" i="10"/>
  <c r="G26" i="10"/>
  <c r="F26" i="10"/>
  <c r="E26" i="10"/>
  <c r="G25" i="10"/>
  <c r="F25" i="10"/>
  <c r="E25" i="10"/>
  <c r="G18" i="10"/>
  <c r="G13" i="10" s="1"/>
  <c r="G8" i="10" s="1"/>
  <c r="F18" i="10"/>
  <c r="F20" i="10" s="1"/>
  <c r="E20" i="10"/>
  <c r="G14" i="10"/>
  <c r="F14" i="10"/>
  <c r="F9" i="10" s="1"/>
  <c r="E14" i="10"/>
  <c r="E13" i="10"/>
  <c r="G12" i="10"/>
  <c r="F12" i="10"/>
  <c r="F7" i="10" s="1"/>
  <c r="E12" i="10"/>
  <c r="G11" i="10"/>
  <c r="F11" i="10"/>
  <c r="F6" i="10" s="1"/>
  <c r="E11" i="10"/>
  <c r="E7" i="10"/>
  <c r="G7" i="10" l="1"/>
  <c r="G15" i="10"/>
  <c r="F13" i="10"/>
  <c r="F8" i="10" s="1"/>
  <c r="F10" i="10" s="1"/>
  <c r="G30" i="10"/>
  <c r="F55" i="10"/>
  <c r="G45" i="10"/>
  <c r="E43" i="10"/>
  <c r="E45" i="10" s="1"/>
  <c r="E8" i="10"/>
  <c r="G9" i="10"/>
  <c r="F30" i="10"/>
  <c r="E55" i="10"/>
  <c r="E60" i="10"/>
  <c r="E9" i="10"/>
  <c r="E30" i="10"/>
  <c r="E6" i="10"/>
  <c r="E10" i="10" s="1"/>
  <c r="G6" i="10"/>
  <c r="G20" i="10"/>
  <c r="E15" i="10"/>
  <c r="G10" i="10" l="1"/>
  <c r="F15" i="10"/>
</calcChain>
</file>

<file path=xl/sharedStrings.xml><?xml version="1.0" encoding="utf-8"?>
<sst xmlns="http://schemas.openxmlformats.org/spreadsheetml/2006/main" count="182" uniqueCount="45">
  <si>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</si>
  <si>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</si>
  <si>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</si>
  <si>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</si>
  <si>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</si>
  <si>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</si>
  <si>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</si>
  <si>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</si>
  <si>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</si>
  <si>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</si>
  <si>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</si>
  <si>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</si>
  <si>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</si>
  <si>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</si>
  <si>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</si>
  <si>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</si>
  <si>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</si>
  <si>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</si>
  <si>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</si>
  <si>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</si>
  <si>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</si>
  <si>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</si>
  <si>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</si>
  <si>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</si>
  <si>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</si>
  <si>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</si>
  <si>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</si>
  <si>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</si>
  <si>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</si>
  <si>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2021 год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</si>
  <si>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</si>
  <si>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</si>
  <si>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 МБУК «Дубровский районный краеведческий музей»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</si>
  <si>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</si>
  <si>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</si>
  <si>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2022 год</t>
  </si>
  <si>
    <t xml:space="preserve">Приложение 2
к муниципальной программе  «Развитие культуры и сохранение культурного  наследия Дубровского муниципального района Брянской области  (2021 – 2023 годы)»
 </t>
  </si>
  <si>
    <t xml:space="preserve">План реализации муниципальной программы «Развитие культуры и сохранение культурного  наследия Дубровского муниципального района Брянской области  (2021 – 2023 годы)»
 </t>
  </si>
  <si>
    <t>2023 год</t>
  </si>
  <si>
    <t xml:space="preserve">муниципальной программы «Развитие культуры и сохранение культурного  наследия Дубровского муниципального района Брянской области  (2021 – 2023 годы)»
 </t>
  </si>
  <si>
    <t>А.</t>
  </si>
  <si>
    <t>А2.</t>
  </si>
  <si>
    <t>Региональный проект "Творческие люди"</t>
  </si>
  <si>
    <t>Поддержка отрасли культуры</t>
  </si>
  <si>
    <t>Приложение 1
к Постановлению № 5 от 11.01.2022 "О внесении изменений и дополнений в муниципальную программу  "Развитие культуры и сохранение культурного наследия Дубровского муниципального района Брянской области  (2021 – 2023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</si>
</sst>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H6" sqref="H6:H10"/>
    </sheetView>
  </sheetViews>
  <sheetFormatPr defaultRowHeight="12.75" x14ac:dyDescent="0.2"/>
  <cols>
    <col min="1" max="1" width="7.1640625" style="16" customWidth="1"/>
    <col min="2" max="2" width="35.83203125" style="16" customWidth="1"/>
    <col min="3" max="3" width="30.6640625" style="16" customWidth="1"/>
    <col min="4" max="4" width="18.33203125" style="16" customWidth="1"/>
    <col min="5" max="5" width="17.1640625" style="16" customWidth="1"/>
    <col min="6" max="6" width="17" style="16" customWidth="1"/>
    <col min="7" max="7" width="17.33203125" style="16" customWidth="1"/>
    <col min="8" max="8" width="16.6640625" style="16" customWidth="1"/>
    <col min="9" max="16384" width="9.33203125" style="16"/>
  </cols>
  <sheetData>
    <row r="1" spans="1:8" ht="54.75" customHeight="1" x14ac:dyDescent="0.2">
      <c r="A1" s="16" t="s">
        <v>0</v>
      </c>
      <c r="D1" s="21" t="s">
        <v>44</v>
      </c>
      <c r="E1" s="22"/>
      <c r="F1" s="22"/>
      <c r="G1" s="22"/>
      <c r="H1" s="22"/>
    </row>
    <row r="2" spans="1:8" ht="53.25" customHeight="1" x14ac:dyDescent="0.2">
      <c r="A2" s="1" t="s">
        <v>0</v>
      </c>
      <c r="B2" s="1"/>
      <c r="C2" s="1" t="s">
        <v>0</v>
      </c>
      <c r="D2" s="23" t="s">
        <v>36</v>
      </c>
      <c r="E2" s="24"/>
      <c r="F2" s="24"/>
      <c r="G2" s="24"/>
      <c r="H2" s="24"/>
    </row>
    <row r="3" spans="1:8" ht="51.75" customHeight="1" x14ac:dyDescent="0.2">
      <c r="A3" s="25" t="s">
        <v>37</v>
      </c>
      <c r="B3" s="25"/>
      <c r="C3" s="25"/>
      <c r="D3" s="25"/>
      <c r="E3" s="25"/>
      <c r="F3" s="25"/>
      <c r="G3" s="25"/>
      <c r="H3" s="25"/>
    </row>
    <row r="4" spans="1:8" ht="34.5" customHeight="1" x14ac:dyDescent="0.2">
      <c r="A4" s="26" t="s">
        <v>1</v>
      </c>
      <c r="B4" s="26" t="s">
        <v>2</v>
      </c>
      <c r="C4" s="28" t="s">
        <v>3</v>
      </c>
      <c r="D4" s="26" t="s">
        <v>4</v>
      </c>
      <c r="E4" s="26" t="s">
        <v>5</v>
      </c>
      <c r="F4" s="26"/>
      <c r="G4" s="26"/>
      <c r="H4" s="26" t="s">
        <v>6</v>
      </c>
    </row>
    <row r="5" spans="1:8" ht="47.25" customHeight="1" x14ac:dyDescent="0.2">
      <c r="A5" s="27" t="s">
        <v>0</v>
      </c>
      <c r="B5" s="27" t="s">
        <v>0</v>
      </c>
      <c r="C5" s="26" t="s">
        <v>0</v>
      </c>
      <c r="D5" s="26" t="s">
        <v>0</v>
      </c>
      <c r="E5" s="17" t="s">
        <v>29</v>
      </c>
      <c r="F5" s="17" t="s">
        <v>35</v>
      </c>
      <c r="G5" s="17" t="s">
        <v>38</v>
      </c>
      <c r="H5" s="26" t="s">
        <v>0</v>
      </c>
    </row>
    <row r="6" spans="1:8" ht="38.25" customHeight="1" x14ac:dyDescent="0.2">
      <c r="A6" s="3" t="s">
        <v>0</v>
      </c>
      <c r="B6" s="29" t="s">
        <v>39</v>
      </c>
      <c r="C6" s="19" t="s">
        <v>26</v>
      </c>
      <c r="D6" s="7" t="s">
        <v>7</v>
      </c>
      <c r="E6" s="8">
        <f>E11+E26+E41+E51</f>
        <v>211721</v>
      </c>
      <c r="F6" s="8">
        <f t="shared" ref="F6:G9" si="0">F11+F26+F41</f>
        <v>256144.8</v>
      </c>
      <c r="G6" s="8">
        <f t="shared" si="0"/>
        <v>229855.28</v>
      </c>
      <c r="H6" s="8"/>
    </row>
    <row r="7" spans="1:8" ht="43.35" customHeight="1" x14ac:dyDescent="0.2">
      <c r="A7" s="3" t="s">
        <v>0</v>
      </c>
      <c r="B7" s="30"/>
      <c r="C7" s="19"/>
      <c r="D7" s="7" t="s">
        <v>8</v>
      </c>
      <c r="E7" s="8">
        <f>E12+E27+E42+E52</f>
        <v>1058230</v>
      </c>
      <c r="F7" s="8">
        <f t="shared" si="0"/>
        <v>1206865.2</v>
      </c>
      <c r="G7" s="8">
        <f t="shared" si="0"/>
        <v>904535.72</v>
      </c>
      <c r="H7" s="8"/>
    </row>
    <row r="8" spans="1:8" ht="28.9" customHeight="1" x14ac:dyDescent="0.2">
      <c r="A8" s="3" t="s">
        <v>0</v>
      </c>
      <c r="B8" s="30"/>
      <c r="C8" s="19"/>
      <c r="D8" s="7" t="s">
        <v>9</v>
      </c>
      <c r="E8" s="8">
        <f>E13+E28+E43+E53</f>
        <v>23578568.560000002</v>
      </c>
      <c r="F8" s="8">
        <f t="shared" si="0"/>
        <v>23032052.629999999</v>
      </c>
      <c r="G8" s="8">
        <f t="shared" si="0"/>
        <v>19002196.800000001</v>
      </c>
      <c r="H8" s="8"/>
    </row>
    <row r="9" spans="1:8" ht="28.9" customHeight="1" x14ac:dyDescent="0.2">
      <c r="A9" s="3" t="s">
        <v>0</v>
      </c>
      <c r="B9" s="30"/>
      <c r="C9" s="19"/>
      <c r="D9" s="7" t="s">
        <v>27</v>
      </c>
      <c r="E9" s="8">
        <f>E14+E29+E44</f>
        <v>333831.32</v>
      </c>
      <c r="F9" s="8">
        <f t="shared" si="0"/>
        <v>0</v>
      </c>
      <c r="G9" s="8">
        <f t="shared" si="0"/>
        <v>0</v>
      </c>
      <c r="H9" s="8"/>
    </row>
    <row r="10" spans="1:8" ht="14.45" customHeight="1" x14ac:dyDescent="0.2">
      <c r="A10" s="5" t="s">
        <v>0</v>
      </c>
      <c r="B10" s="31"/>
      <c r="C10" s="20"/>
      <c r="D10" s="9" t="s">
        <v>10</v>
      </c>
      <c r="E10" s="10">
        <f>SUM(E6:E9)</f>
        <v>25182350.880000003</v>
      </c>
      <c r="F10" s="10">
        <f>SUM(F6:F9)</f>
        <v>24495062.629999999</v>
      </c>
      <c r="G10" s="10">
        <f>SUM(G6:G9)</f>
        <v>20136587.800000001</v>
      </c>
      <c r="H10" s="10"/>
    </row>
    <row r="11" spans="1:8" ht="54" customHeight="1" x14ac:dyDescent="0.2">
      <c r="A11" s="2" t="s">
        <v>11</v>
      </c>
      <c r="B11" s="18" t="s">
        <v>16</v>
      </c>
      <c r="C11" s="19"/>
      <c r="D11" s="7" t="s">
        <v>7</v>
      </c>
      <c r="E11" s="8">
        <f t="shared" ref="E11:G13" si="1">E16+E21</f>
        <v>0</v>
      </c>
      <c r="F11" s="8">
        <f t="shared" si="1"/>
        <v>0</v>
      </c>
      <c r="G11" s="8">
        <f t="shared" si="1"/>
        <v>0</v>
      </c>
      <c r="H11" s="7"/>
    </row>
    <row r="12" spans="1:8" ht="33" customHeight="1" x14ac:dyDescent="0.2">
      <c r="A12" s="3" t="s">
        <v>0</v>
      </c>
      <c r="B12" s="4" t="s">
        <v>0</v>
      </c>
      <c r="C12" s="19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19"/>
      <c r="D13" s="7" t="s">
        <v>9</v>
      </c>
      <c r="E13" s="8">
        <f>E18+E23</f>
        <v>23513908.560000002</v>
      </c>
      <c r="F13" s="8">
        <f t="shared" si="1"/>
        <v>22898319.629999999</v>
      </c>
      <c r="G13" s="8">
        <f t="shared" si="1"/>
        <v>18889439.800000001</v>
      </c>
      <c r="H13" s="7"/>
    </row>
    <row r="14" spans="1:8" ht="28.9" customHeight="1" x14ac:dyDescent="0.2">
      <c r="A14" s="3" t="s">
        <v>0</v>
      </c>
      <c r="B14" s="4" t="s">
        <v>0</v>
      </c>
      <c r="C14" s="19"/>
      <c r="D14" s="12" t="s">
        <v>27</v>
      </c>
      <c r="E14" s="13">
        <f>E19</f>
        <v>333831.32</v>
      </c>
      <c r="F14" s="13">
        <f>F19</f>
        <v>0</v>
      </c>
      <c r="G14" s="13">
        <f>G19</f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20"/>
      <c r="D15" s="9" t="s">
        <v>10</v>
      </c>
      <c r="E15" s="10">
        <f>SUM(E11:E14)</f>
        <v>23847739.880000003</v>
      </c>
      <c r="F15" s="10">
        <f>SUM(F11:F14)</f>
        <v>22898319.629999999</v>
      </c>
      <c r="G15" s="10">
        <f>SUM(G11:G14)</f>
        <v>18889439.800000001</v>
      </c>
      <c r="H15" s="9"/>
    </row>
    <row r="16" spans="1:8" ht="54" customHeight="1" x14ac:dyDescent="0.2">
      <c r="A16" s="2" t="s">
        <v>12</v>
      </c>
      <c r="B16" s="18" t="s">
        <v>17</v>
      </c>
      <c r="C16" s="19" t="s">
        <v>31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19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9"/>
      <c r="D18" s="7" t="s">
        <v>9</v>
      </c>
      <c r="E18" s="8">
        <f>23866628-65669.4-253930.98-123119.06</f>
        <v>23423908.560000002</v>
      </c>
      <c r="F18" s="8">
        <f>22823010-14690.37</f>
        <v>22808319.629999999</v>
      </c>
      <c r="G18" s="8">
        <f>18810450-11010.2</f>
        <v>18799439.800000001</v>
      </c>
      <c r="H18" s="7"/>
    </row>
    <row r="19" spans="1:8" ht="28.9" customHeight="1" x14ac:dyDescent="0.2">
      <c r="A19" s="3" t="s">
        <v>0</v>
      </c>
      <c r="B19" s="4" t="s">
        <v>0</v>
      </c>
      <c r="C19" s="19"/>
      <c r="D19" s="7" t="s">
        <v>27</v>
      </c>
      <c r="E19" s="8">
        <f>270000+100000+11269.71-58012.19+10573.8</f>
        <v>333831.32</v>
      </c>
      <c r="F19" s="8">
        <f>270000-270000</f>
        <v>0</v>
      </c>
      <c r="G19" s="8">
        <f>270000-270000</f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20"/>
      <c r="D20" s="9" t="s">
        <v>10</v>
      </c>
      <c r="E20" s="10">
        <f>SUM(E16:E19)</f>
        <v>23757739.880000003</v>
      </c>
      <c r="F20" s="10">
        <f>SUM(F16:F19)</f>
        <v>22808319.629999999</v>
      </c>
      <c r="G20" s="10">
        <f>SUM(G16:G19)</f>
        <v>18799439.800000001</v>
      </c>
      <c r="H20" s="9"/>
    </row>
    <row r="21" spans="1:8" ht="39" customHeight="1" x14ac:dyDescent="0.2">
      <c r="A21" s="2" t="s">
        <v>13</v>
      </c>
      <c r="B21" s="18" t="s">
        <v>18</v>
      </c>
      <c r="C21" s="19" t="s">
        <v>25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19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9"/>
      <c r="D23" s="7" t="s">
        <v>9</v>
      </c>
      <c r="E23" s="8">
        <v>90000</v>
      </c>
      <c r="F23" s="8">
        <v>90000</v>
      </c>
      <c r="G23" s="8">
        <v>90000</v>
      </c>
      <c r="H23" s="7"/>
    </row>
    <row r="24" spans="1:8" ht="28.9" customHeight="1" x14ac:dyDescent="0.2">
      <c r="A24" s="3" t="s">
        <v>0</v>
      </c>
      <c r="B24" s="4" t="s">
        <v>0</v>
      </c>
      <c r="C24" s="19"/>
      <c r="D24" s="7" t="s">
        <v>27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0"/>
      <c r="D25" s="9" t="s">
        <v>10</v>
      </c>
      <c r="E25" s="10">
        <f>SUM(E21:E24)</f>
        <v>90000</v>
      </c>
      <c r="F25" s="10">
        <f>SUM(F21:F24)</f>
        <v>90000</v>
      </c>
      <c r="G25" s="10">
        <f>SUM(G21:G24)</f>
        <v>90000</v>
      </c>
      <c r="H25" s="9"/>
    </row>
    <row r="26" spans="1:8" ht="159.4" customHeight="1" x14ac:dyDescent="0.2">
      <c r="A26" s="2" t="s">
        <v>14</v>
      </c>
      <c r="B26" s="18" t="s">
        <v>19</v>
      </c>
      <c r="C26" s="19"/>
      <c r="D26" s="7" t="s">
        <v>7</v>
      </c>
      <c r="E26" s="8">
        <f t="shared" ref="E26:G28" si="2">E31+E36</f>
        <v>198677</v>
      </c>
      <c r="F26" s="8">
        <f t="shared" si="2"/>
        <v>256144.8</v>
      </c>
      <c r="G26" s="8">
        <f t="shared" si="2"/>
        <v>229855.28</v>
      </c>
      <c r="H26" s="7"/>
    </row>
    <row r="27" spans="1:8" ht="43.35" customHeight="1" x14ac:dyDescent="0.2">
      <c r="A27" s="3" t="s">
        <v>0</v>
      </c>
      <c r="B27" s="4" t="s">
        <v>0</v>
      </c>
      <c r="C27" s="19"/>
      <c r="D27" s="7" t="s">
        <v>8</v>
      </c>
      <c r="E27" s="8">
        <f t="shared" si="2"/>
        <v>908230</v>
      </c>
      <c r="F27" s="8">
        <f t="shared" si="2"/>
        <v>1206865.2</v>
      </c>
      <c r="G27" s="8">
        <f t="shared" si="2"/>
        <v>904535.72</v>
      </c>
      <c r="H27" s="7"/>
    </row>
    <row r="28" spans="1:8" ht="28.9" customHeight="1" x14ac:dyDescent="0.2">
      <c r="A28" s="3" t="s">
        <v>0</v>
      </c>
      <c r="B28" s="4" t="s">
        <v>0</v>
      </c>
      <c r="C28" s="19"/>
      <c r="D28" s="7" t="s">
        <v>9</v>
      </c>
      <c r="E28" s="8">
        <f t="shared" si="2"/>
        <v>63012.999999999993</v>
      </c>
      <c r="F28" s="8">
        <f t="shared" si="2"/>
        <v>83733</v>
      </c>
      <c r="G28" s="8">
        <f t="shared" si="2"/>
        <v>62757</v>
      </c>
      <c r="H28" s="7"/>
    </row>
    <row r="29" spans="1:8" ht="28.9" customHeight="1" x14ac:dyDescent="0.2">
      <c r="A29" s="3" t="s">
        <v>0</v>
      </c>
      <c r="B29" s="4" t="s">
        <v>0</v>
      </c>
      <c r="C29" s="19"/>
      <c r="D29" s="7" t="s">
        <v>28</v>
      </c>
      <c r="E29" s="8">
        <f t="shared" ref="E29:G29" si="3">E34</f>
        <v>0</v>
      </c>
      <c r="F29" s="8">
        <f t="shared" si="3"/>
        <v>0</v>
      </c>
      <c r="G29" s="8">
        <f t="shared" si="3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20"/>
      <c r="D30" s="9" t="s">
        <v>10</v>
      </c>
      <c r="E30" s="10">
        <f>SUM(E26:E29)</f>
        <v>1169920</v>
      </c>
      <c r="F30" s="10">
        <f>SUM(F26:F29)</f>
        <v>1546743</v>
      </c>
      <c r="G30" s="10">
        <f>SUM(G26:G29)</f>
        <v>1197148</v>
      </c>
      <c r="H30" s="9"/>
    </row>
    <row r="31" spans="1:8" ht="144.4" customHeight="1" x14ac:dyDescent="0.2">
      <c r="A31" s="2" t="s">
        <v>15</v>
      </c>
      <c r="B31" s="18" t="s">
        <v>20</v>
      </c>
      <c r="C31" s="19" t="s">
        <v>30</v>
      </c>
      <c r="D31" s="7" t="s">
        <v>7</v>
      </c>
      <c r="E31" s="8">
        <f>151200-31500</f>
        <v>119700</v>
      </c>
      <c r="F31" s="8">
        <v>151200</v>
      </c>
      <c r="G31" s="8">
        <v>151200</v>
      </c>
      <c r="H31" s="7"/>
    </row>
    <row r="32" spans="1:8" ht="43.35" customHeight="1" x14ac:dyDescent="0.2">
      <c r="A32" s="3" t="s">
        <v>0</v>
      </c>
      <c r="B32" s="4" t="s">
        <v>0</v>
      </c>
      <c r="C32" s="19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9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9"/>
      <c r="D34" s="7" t="s">
        <v>27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20"/>
      <c r="D35" s="9" t="s">
        <v>10</v>
      </c>
      <c r="E35" s="10">
        <f>SUM(E31:E34)</f>
        <v>119700</v>
      </c>
      <c r="F35" s="10">
        <f>SUM(F31:F34)</f>
        <v>151200</v>
      </c>
      <c r="G35" s="10">
        <f>SUM(G31:G34)</f>
        <v>151200</v>
      </c>
      <c r="H35" s="9"/>
    </row>
    <row r="36" spans="1:8" ht="43.5" customHeight="1" x14ac:dyDescent="0.2">
      <c r="A36" s="2" t="s">
        <v>33</v>
      </c>
      <c r="B36" s="32" t="s">
        <v>34</v>
      </c>
      <c r="C36" s="19" t="s">
        <v>30</v>
      </c>
      <c r="D36" s="7" t="s">
        <v>7</v>
      </c>
      <c r="E36" s="14">
        <f>72000+6977</f>
        <v>78977</v>
      </c>
      <c r="F36" s="14">
        <v>104944.8</v>
      </c>
      <c r="G36" s="14">
        <v>78655.28</v>
      </c>
      <c r="H36" s="15"/>
    </row>
    <row r="37" spans="1:8" ht="36.75" customHeight="1" x14ac:dyDescent="0.2">
      <c r="A37" s="3" t="s">
        <v>0</v>
      </c>
      <c r="B37" s="30"/>
      <c r="C37" s="19"/>
      <c r="D37" s="7" t="s">
        <v>8</v>
      </c>
      <c r="E37" s="8">
        <f>828000+80230</f>
        <v>908230</v>
      </c>
      <c r="F37" s="8">
        <v>1206865.2</v>
      </c>
      <c r="G37" s="8">
        <v>904535.72</v>
      </c>
      <c r="H37" s="7"/>
    </row>
    <row r="38" spans="1:8" ht="30" customHeight="1" x14ac:dyDescent="0.2">
      <c r="A38" s="3" t="s">
        <v>0</v>
      </c>
      <c r="B38" s="30"/>
      <c r="C38" s="19"/>
      <c r="D38" s="7" t="s">
        <v>9</v>
      </c>
      <c r="E38" s="14">
        <f>57447+65669.4-60103.4</f>
        <v>63012.999999999993</v>
      </c>
      <c r="F38" s="14">
        <f>69042.63+14690.37</f>
        <v>83733</v>
      </c>
      <c r="G38" s="14">
        <f>51746.8+11010.2</f>
        <v>62757</v>
      </c>
      <c r="H38" s="7"/>
    </row>
    <row r="39" spans="1:8" ht="14.45" customHeight="1" x14ac:dyDescent="0.2">
      <c r="A39" s="3" t="s">
        <v>0</v>
      </c>
      <c r="B39" s="30"/>
      <c r="C39" s="19"/>
      <c r="D39" s="7" t="s">
        <v>27</v>
      </c>
      <c r="E39" s="8">
        <v>0</v>
      </c>
      <c r="F39" s="8">
        <v>0</v>
      </c>
      <c r="G39" s="8">
        <v>0</v>
      </c>
      <c r="H39" s="7"/>
    </row>
    <row r="40" spans="1:8" ht="14.45" customHeight="1" x14ac:dyDescent="0.2">
      <c r="A40" s="5" t="s">
        <v>0</v>
      </c>
      <c r="B40" s="31"/>
      <c r="C40" s="20"/>
      <c r="D40" s="9" t="s">
        <v>10</v>
      </c>
      <c r="E40" s="10">
        <f>SUM(E36:E39)</f>
        <v>1050220</v>
      </c>
      <c r="F40" s="10">
        <f>SUM(F36:F39)</f>
        <v>1395543</v>
      </c>
      <c r="G40" s="10">
        <f>SUM(G36:G39)</f>
        <v>1045948</v>
      </c>
      <c r="H40" s="9"/>
    </row>
    <row r="41" spans="1:8" ht="51" x14ac:dyDescent="0.2">
      <c r="A41" s="11" t="s">
        <v>21</v>
      </c>
      <c r="B41" s="18" t="s">
        <v>23</v>
      </c>
      <c r="C41" s="19"/>
      <c r="D41" s="7" t="s">
        <v>7</v>
      </c>
      <c r="E41" s="8">
        <f t="shared" ref="E41:G44" si="4">E46</f>
        <v>0</v>
      </c>
      <c r="F41" s="8">
        <f t="shared" si="4"/>
        <v>0</v>
      </c>
      <c r="G41" s="8">
        <f t="shared" si="4"/>
        <v>0</v>
      </c>
      <c r="H41" s="7"/>
    </row>
    <row r="42" spans="1:8" ht="38.25" x14ac:dyDescent="0.2">
      <c r="A42" s="3" t="s">
        <v>0</v>
      </c>
      <c r="B42" s="4" t="s">
        <v>0</v>
      </c>
      <c r="C42" s="19"/>
      <c r="D42" s="7" t="s">
        <v>8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7"/>
    </row>
    <row r="43" spans="1:8" ht="25.5" x14ac:dyDescent="0.2">
      <c r="A43" s="3" t="s">
        <v>0</v>
      </c>
      <c r="B43" s="4" t="s">
        <v>0</v>
      </c>
      <c r="C43" s="19"/>
      <c r="D43" s="7" t="s">
        <v>9</v>
      </c>
      <c r="E43" s="8">
        <f t="shared" si="4"/>
        <v>0</v>
      </c>
      <c r="F43" s="8">
        <f t="shared" si="4"/>
        <v>50000</v>
      </c>
      <c r="G43" s="8">
        <f t="shared" si="4"/>
        <v>50000</v>
      </c>
      <c r="H43" s="7"/>
    </row>
    <row r="44" spans="1:8" ht="51" x14ac:dyDescent="0.2">
      <c r="A44" s="3" t="s">
        <v>0</v>
      </c>
      <c r="B44" s="4" t="s">
        <v>0</v>
      </c>
      <c r="C44" s="19"/>
      <c r="D44" s="7" t="s">
        <v>27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7"/>
    </row>
    <row r="45" spans="1:8" x14ac:dyDescent="0.2">
      <c r="A45" s="5" t="s">
        <v>0</v>
      </c>
      <c r="B45" s="6" t="s">
        <v>0</v>
      </c>
      <c r="C45" s="20"/>
      <c r="D45" s="9" t="s">
        <v>10</v>
      </c>
      <c r="E45" s="10">
        <f>SUM(E41:E44)</f>
        <v>0</v>
      </c>
      <c r="F45" s="10">
        <f>SUM(F41:F44)</f>
        <v>50000</v>
      </c>
      <c r="G45" s="10">
        <f>SUM(G41:G44)</f>
        <v>50000</v>
      </c>
      <c r="H45" s="9"/>
    </row>
    <row r="46" spans="1:8" ht="63.75" x14ac:dyDescent="0.2">
      <c r="A46" s="11" t="s">
        <v>22</v>
      </c>
      <c r="B46" s="18" t="s">
        <v>24</v>
      </c>
      <c r="C46" s="19" t="s">
        <v>32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38.25" x14ac:dyDescent="0.2">
      <c r="A47" s="3" t="s">
        <v>0</v>
      </c>
      <c r="B47" s="4" t="s">
        <v>0</v>
      </c>
      <c r="C47" s="19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5.5" x14ac:dyDescent="0.2">
      <c r="A48" s="3" t="s">
        <v>0</v>
      </c>
      <c r="B48" s="4" t="s">
        <v>0</v>
      </c>
      <c r="C48" s="19"/>
      <c r="D48" s="7" t="s">
        <v>9</v>
      </c>
      <c r="E48" s="8">
        <f>50000-50000</f>
        <v>0</v>
      </c>
      <c r="F48" s="8">
        <v>50000</v>
      </c>
      <c r="G48" s="8">
        <v>50000</v>
      </c>
      <c r="H48" s="7"/>
    </row>
    <row r="49" spans="1:8" ht="51" x14ac:dyDescent="0.2">
      <c r="A49" s="3" t="s">
        <v>0</v>
      </c>
      <c r="B49" s="4" t="s">
        <v>0</v>
      </c>
      <c r="C49" s="19"/>
      <c r="D49" s="7" t="s">
        <v>27</v>
      </c>
      <c r="E49" s="8">
        <v>0</v>
      </c>
      <c r="F49" s="8">
        <v>0</v>
      </c>
      <c r="G49" s="8">
        <v>0</v>
      </c>
      <c r="H49" s="7"/>
    </row>
    <row r="50" spans="1:8" x14ac:dyDescent="0.2">
      <c r="A50" s="5" t="s">
        <v>0</v>
      </c>
      <c r="B50" s="6" t="s">
        <v>0</v>
      </c>
      <c r="C50" s="20"/>
      <c r="D50" s="9" t="s">
        <v>10</v>
      </c>
      <c r="E50" s="10">
        <f>SUM(E46:E49)</f>
        <v>0</v>
      </c>
      <c r="F50" s="10">
        <f>SUM(F46:F49)</f>
        <v>50000</v>
      </c>
      <c r="G50" s="10">
        <f>SUM(G46:G49)</f>
        <v>50000</v>
      </c>
      <c r="H50" s="9"/>
    </row>
    <row r="51" spans="1:8" ht="38.25" x14ac:dyDescent="0.2">
      <c r="A51" s="11" t="s">
        <v>40</v>
      </c>
      <c r="B51" s="18" t="s">
        <v>42</v>
      </c>
      <c r="C51" s="19"/>
      <c r="D51" s="7" t="s">
        <v>7</v>
      </c>
      <c r="E51" s="8">
        <f t="shared" ref="E51:G54" si="5">E56</f>
        <v>13044</v>
      </c>
      <c r="F51" s="8">
        <f t="shared" si="5"/>
        <v>0</v>
      </c>
      <c r="G51" s="8">
        <f t="shared" si="5"/>
        <v>0</v>
      </c>
      <c r="H51" s="7"/>
    </row>
    <row r="52" spans="1:8" ht="38.25" x14ac:dyDescent="0.2">
      <c r="A52" s="3" t="s">
        <v>0</v>
      </c>
      <c r="B52" s="4" t="s">
        <v>0</v>
      </c>
      <c r="C52" s="19"/>
      <c r="D52" s="7" t="s">
        <v>8</v>
      </c>
      <c r="E52" s="8">
        <f t="shared" si="5"/>
        <v>150000</v>
      </c>
      <c r="F52" s="8">
        <f t="shared" si="5"/>
        <v>0</v>
      </c>
      <c r="G52" s="8">
        <f t="shared" si="5"/>
        <v>0</v>
      </c>
      <c r="H52" s="7"/>
    </row>
    <row r="53" spans="1:8" ht="25.5" x14ac:dyDescent="0.2">
      <c r="A53" s="3" t="s">
        <v>0</v>
      </c>
      <c r="B53" s="4" t="s">
        <v>0</v>
      </c>
      <c r="C53" s="19"/>
      <c r="D53" s="7" t="s">
        <v>9</v>
      </c>
      <c r="E53" s="8">
        <f t="shared" si="5"/>
        <v>1647</v>
      </c>
      <c r="F53" s="8">
        <f t="shared" si="5"/>
        <v>0</v>
      </c>
      <c r="G53" s="8">
        <f t="shared" si="5"/>
        <v>0</v>
      </c>
      <c r="H53" s="7"/>
    </row>
    <row r="54" spans="1:8" ht="51" x14ac:dyDescent="0.2">
      <c r="A54" s="3" t="s">
        <v>0</v>
      </c>
      <c r="B54" s="4" t="s">
        <v>0</v>
      </c>
      <c r="C54" s="19"/>
      <c r="D54" s="7" t="s">
        <v>27</v>
      </c>
      <c r="E54" s="8">
        <f t="shared" si="5"/>
        <v>0</v>
      </c>
      <c r="F54" s="8">
        <f t="shared" si="5"/>
        <v>0</v>
      </c>
      <c r="G54" s="8">
        <f t="shared" si="5"/>
        <v>0</v>
      </c>
      <c r="H54" s="7"/>
    </row>
    <row r="55" spans="1:8" x14ac:dyDescent="0.2">
      <c r="A55" s="5" t="s">
        <v>0</v>
      </c>
      <c r="B55" s="6" t="s">
        <v>0</v>
      </c>
      <c r="C55" s="20"/>
      <c r="D55" s="9" t="s">
        <v>10</v>
      </c>
      <c r="E55" s="10">
        <f>SUM(E51:E54)</f>
        <v>164691</v>
      </c>
      <c r="F55" s="10">
        <f>SUM(F51:F54)</f>
        <v>0</v>
      </c>
      <c r="G55" s="10">
        <f>SUM(G51:G54)</f>
        <v>0</v>
      </c>
      <c r="H55" s="9"/>
    </row>
    <row r="56" spans="1:8" ht="38.25" x14ac:dyDescent="0.2">
      <c r="A56" s="11" t="s">
        <v>41</v>
      </c>
      <c r="B56" s="18" t="s">
        <v>43</v>
      </c>
      <c r="C56" s="19"/>
      <c r="D56" s="7" t="s">
        <v>7</v>
      </c>
      <c r="E56" s="8">
        <f>8696+4348</f>
        <v>13044</v>
      </c>
      <c r="F56" s="8">
        <v>0</v>
      </c>
      <c r="G56" s="8">
        <v>0</v>
      </c>
      <c r="H56" s="7"/>
    </row>
    <row r="57" spans="1:8" ht="38.25" x14ac:dyDescent="0.2">
      <c r="A57" s="3" t="s">
        <v>0</v>
      </c>
      <c r="B57" s="4" t="s">
        <v>0</v>
      </c>
      <c r="C57" s="19"/>
      <c r="D57" s="7" t="s">
        <v>8</v>
      </c>
      <c r="E57" s="8">
        <f>100000+50000</f>
        <v>150000</v>
      </c>
      <c r="F57" s="8">
        <v>0</v>
      </c>
      <c r="G57" s="8">
        <v>0</v>
      </c>
      <c r="H57" s="7"/>
    </row>
    <row r="58" spans="1:8" ht="25.5" x14ac:dyDescent="0.2">
      <c r="A58" s="3" t="s">
        <v>0</v>
      </c>
      <c r="B58" s="4" t="s">
        <v>0</v>
      </c>
      <c r="C58" s="19"/>
      <c r="D58" s="7" t="s">
        <v>9</v>
      </c>
      <c r="E58" s="8">
        <f>1098+549</f>
        <v>1647</v>
      </c>
      <c r="F58" s="8">
        <v>0</v>
      </c>
      <c r="G58" s="8">
        <v>0</v>
      </c>
      <c r="H58" s="7"/>
    </row>
    <row r="59" spans="1:8" ht="51" x14ac:dyDescent="0.2">
      <c r="A59" s="3" t="s">
        <v>0</v>
      </c>
      <c r="B59" s="4" t="s">
        <v>0</v>
      </c>
      <c r="C59" s="19"/>
      <c r="D59" s="7" t="s">
        <v>27</v>
      </c>
      <c r="E59" s="8">
        <v>0</v>
      </c>
      <c r="F59" s="8">
        <v>0</v>
      </c>
      <c r="G59" s="8">
        <v>0</v>
      </c>
      <c r="H59" s="7"/>
    </row>
    <row r="60" spans="1:8" x14ac:dyDescent="0.2">
      <c r="A60" s="5" t="s">
        <v>0</v>
      </c>
      <c r="B60" s="6" t="s">
        <v>0</v>
      </c>
      <c r="C60" s="20"/>
      <c r="D60" s="9" t="s">
        <v>10</v>
      </c>
      <c r="E60" s="10">
        <f>SUM(E56:E59)</f>
        <v>164691</v>
      </c>
      <c r="F60" s="10">
        <f>SUM(F56:F59)</f>
        <v>0</v>
      </c>
      <c r="G60" s="10">
        <f>SUM(G56:G59)</f>
        <v>0</v>
      </c>
      <c r="H60" s="9"/>
    </row>
  </sheetData>
  <mergeCells count="22">
    <mergeCell ref="C56:C60"/>
    <mergeCell ref="C31:C35"/>
    <mergeCell ref="B36:B40"/>
    <mergeCell ref="C36:C40"/>
    <mergeCell ref="C41:C45"/>
    <mergeCell ref="C46:C50"/>
    <mergeCell ref="C51:C55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6:C10"/>
    <mergeCell ref="C11:C15"/>
    <mergeCell ref="C16:C2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27.12.2021 </vt:lpstr>
      <vt:lpstr>'27.12.2021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2022-02-11T13:21:24Z</dcterms:modified>
</cp:coreProperties>
</file>