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600" yWindow="480" windowWidth="19095" windowHeight="11160" tabRatio="761" firstSheet="2" activeTab="4"/>
  </bookViews>
  <sheets>
    <sheet name="Приложение 1" sheetId="7" r:id="rId1"/>
    <sheet name="Приложение 2" sheetId="5" r:id="rId2"/>
    <sheet name="Приложение 3" sheetId="6" r:id="rId3"/>
    <sheet name="Приложение 1 КСП 2018-2019 гг" sheetId="9" r:id="rId4"/>
    <sheet name="Приложение 2 КСП 2018-2019 гг" sheetId="10" r:id="rId5"/>
    <sheet name="Приложение 3 КСП 2018-2019 гг" sheetId="11" r:id="rId6"/>
  </sheets>
  <definedNames>
    <definedName name="_GoBack" localSheetId="0">'Приложение 1'!#REF!</definedName>
    <definedName name="_GoBack" localSheetId="3">'Приложение 1 КСП 2018-2019 гг'!#REF!</definedName>
    <definedName name="_xlnm._FilterDatabase" localSheetId="0" hidden="1">'Приложение 1'!$A$11:$V$15</definedName>
    <definedName name="_xlnm._FilterDatabase" localSheetId="3" hidden="1">'Приложение 1 КСП 2018-2019 гг'!$A$9:$V$18</definedName>
    <definedName name="_xlnm._FilterDatabase" localSheetId="1" hidden="1">'Приложение 2'!$A$13:$X$19</definedName>
    <definedName name="_xlnm._FilterDatabase" localSheetId="4" hidden="1">'Приложение 2 КСП 2018-2019 гг'!$A$11:$AN$20</definedName>
    <definedName name="_xlnm._FilterDatabase" localSheetId="2" hidden="1">'Приложение 3'!$A$8:$S$11</definedName>
    <definedName name="_xlnm.Print_Area" localSheetId="0">'Приложение 1'!$A$3:$U$15</definedName>
    <definedName name="_xlnm.Print_Area" localSheetId="3">'Приложение 1 КСП 2018-2019 гг'!$A$2:$S$19</definedName>
    <definedName name="_xlnm.Print_Area" localSheetId="1">'Приложение 2'!$A$3:$V$19</definedName>
    <definedName name="_xlnm.Print_Area" localSheetId="4">'Приложение 2 КСП 2018-2019 гг'!$A$1:$AN$20</definedName>
    <definedName name="_xlnm.Print_Area" localSheetId="2">'Приложение 3'!$A$1:$N$11</definedName>
    <definedName name="_xlnm.Print_Area" localSheetId="5">'Приложение 3 КСП 2018-2019 гг'!$A$1:$F$12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25725"/>
</workbook>
</file>

<file path=xl/calcChain.xml><?xml version="1.0" encoding="utf-8"?>
<calcChain xmlns="http://schemas.openxmlformats.org/spreadsheetml/2006/main">
  <c r="V15" i="5"/>
  <c r="U15"/>
  <c r="T15"/>
  <c r="S15"/>
  <c r="R15"/>
  <c r="Q15"/>
  <c r="P15"/>
  <c r="O15"/>
  <c r="N15"/>
  <c r="M15"/>
  <c r="M17"/>
  <c r="L15"/>
  <c r="I15"/>
  <c r="G15" i="10"/>
  <c r="H18"/>
  <c r="X18"/>
  <c r="AJ18"/>
  <c r="AK18"/>
  <c r="H19"/>
  <c r="X19"/>
  <c r="AJ19"/>
  <c r="AK19"/>
  <c r="C20"/>
  <c r="G20"/>
  <c r="H20"/>
  <c r="I20"/>
  <c r="J20"/>
  <c r="K20"/>
  <c r="L20"/>
  <c r="M20"/>
  <c r="N20"/>
  <c r="O20"/>
  <c r="P20"/>
  <c r="Q20"/>
  <c r="R20"/>
  <c r="S20"/>
  <c r="T20"/>
  <c r="U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H15" i="5"/>
  <c r="G15"/>
  <c r="F15"/>
  <c r="E15"/>
  <c r="E9" i="11"/>
  <c r="E11" l="1"/>
  <c r="E8" s="1"/>
  <c r="J18" i="9" l="1"/>
  <c r="K18"/>
  <c r="D12" i="11" s="1"/>
  <c r="D11" s="1"/>
  <c r="M18" i="9"/>
  <c r="N18"/>
  <c r="O18"/>
  <c r="Q18"/>
  <c r="R18"/>
  <c r="I18"/>
  <c r="C12" i="11" s="1"/>
  <c r="L17" i="9"/>
  <c r="P17" s="1"/>
  <c r="L16"/>
  <c r="P16" s="1"/>
  <c r="P18" l="1"/>
  <c r="L18"/>
  <c r="F12" i="11" s="1"/>
  <c r="J13" i="9"/>
  <c r="K13"/>
  <c r="D10" i="11" s="1"/>
  <c r="M13" i="9"/>
  <c r="N13"/>
  <c r="O13"/>
  <c r="Q13"/>
  <c r="R13"/>
  <c r="I13"/>
  <c r="C10" i="11" s="1"/>
  <c r="I15" i="10"/>
  <c r="J15"/>
  <c r="K15"/>
  <c r="L15"/>
  <c r="M15"/>
  <c r="N15"/>
  <c r="O15"/>
  <c r="P15"/>
  <c r="Q15"/>
  <c r="R15"/>
  <c r="S15"/>
  <c r="T15"/>
  <c r="U15"/>
  <c r="W15"/>
  <c r="Y15"/>
  <c r="Z15"/>
  <c r="AA15"/>
  <c r="AB15"/>
  <c r="AC15"/>
  <c r="AD15"/>
  <c r="AE15"/>
  <c r="AF15"/>
  <c r="AG15"/>
  <c r="AH15"/>
  <c r="AI15"/>
  <c r="AL15"/>
  <c r="C15"/>
  <c r="AK15"/>
  <c r="AJ15"/>
  <c r="H14"/>
  <c r="G14" s="1"/>
  <c r="C9" i="11" l="1"/>
  <c r="H15" i="10"/>
  <c r="D9" i="11"/>
  <c r="D8" s="1"/>
  <c r="X15" i="10"/>
  <c r="L12" i="9" l="1"/>
  <c r="F11" i="11" l="1"/>
  <c r="P12" i="9"/>
  <c r="P13" s="1"/>
  <c r="L13"/>
  <c r="F10" i="11" s="1"/>
  <c r="C11" l="1"/>
  <c r="C8" s="1"/>
  <c r="H10" i="6" l="1"/>
  <c r="I11"/>
  <c r="I10" l="1"/>
  <c r="F17" i="5" l="1"/>
  <c r="G17"/>
  <c r="H17"/>
  <c r="I17"/>
  <c r="J17"/>
  <c r="K17"/>
  <c r="N17"/>
  <c r="O17"/>
  <c r="P17"/>
  <c r="Q17"/>
  <c r="R17"/>
  <c r="S17"/>
  <c r="T17"/>
  <c r="U17"/>
  <c r="V17"/>
  <c r="J15" i="7" l="1"/>
  <c r="C11" i="6" s="1"/>
  <c r="K15" i="7"/>
  <c r="L15"/>
  <c r="M15"/>
  <c r="D11" i="6" s="1"/>
  <c r="O15" i="7"/>
  <c r="P15"/>
  <c r="Q15"/>
  <c r="J15" i="5" l="1"/>
  <c r="E19"/>
  <c r="D10" i="6"/>
  <c r="C10"/>
  <c r="L17" i="5"/>
  <c r="E18"/>
  <c r="K15" l="1"/>
  <c r="N14" i="7"/>
  <c r="R14" s="1"/>
  <c r="E17" i="5"/>
  <c r="N13" i="7"/>
  <c r="S14" l="1"/>
  <c r="R13"/>
  <c r="R15" s="1"/>
  <c r="N15"/>
  <c r="S13"/>
  <c r="M11" i="6" l="1"/>
  <c r="N11" s="1"/>
  <c r="S15" i="7"/>
  <c r="M10" i="6" l="1"/>
  <c r="N10" l="1"/>
  <c r="F9" i="11" l="1"/>
  <c r="F8" s="1"/>
  <c r="S10" i="6" l="1"/>
</calcChain>
</file>

<file path=xl/sharedStrings.xml><?xml version="1.0" encoding="utf-8"?>
<sst xmlns="http://schemas.openxmlformats.org/spreadsheetml/2006/main" count="320" uniqueCount="145">
  <si>
    <t>1970</t>
  </si>
  <si>
    <t>кв,м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</si>
  <si>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</si>
  <si>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</si>
  <si>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</si>
  <si>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</si>
  <si>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</si>
  <si>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</si>
  <si>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</si>
  <si>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</si>
  <si>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</si>
  <si>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</si>
  <si>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</si>
  <si>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</si>
  <si>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</si>
  <si>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</si>
  <si>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</si>
  <si>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</si>
  <si>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</si>
  <si>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</si>
  <si>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</si>
  <si>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</si>
  <si>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</si>
  <si>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</si>
  <si>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</si>
  <si>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</si>
  <si>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</si>
  <si>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</si>
  <si>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</si>
  <si>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</si>
  <si>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</si>
  <si>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</si>
  <si>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</si>
  <si>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</si>
  <si>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</si>
  <si>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</si>
  <si>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</si>
  <si>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</si>
  <si>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</si>
  <si>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</si>
  <si>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</si>
  <si>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</si>
  <si>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</si>
  <si>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</si>
  <si>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</si>
  <si>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</si>
  <si>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Приложение №2 к постановлению Правительства Брянской области  от                                    №</t>
  </si>
  <si>
    <t>скатная</t>
  </si>
  <si>
    <t>12.2017</t>
  </si>
  <si>
    <t>пгт Дубровка, ул. Ленина, д.65</t>
  </si>
  <si>
    <t>пгт Дубровка, ул. Ленина, д.69</t>
  </si>
  <si>
    <t>руб,</t>
  </si>
  <si>
    <t>Приложение №1 к постановлению Правительства Брянской области  от                                    №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</si>
  <si>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</si>
  <si>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</si>
  <si>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</si>
  <si>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</si>
  <si>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</si>
  <si>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</si>
  <si>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</si>
  <si>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</si>
  <si>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</si>
  <si>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</si>
  <si>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</si>
  <si>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</si>
  <si>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</si>
  <si>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</si>
  <si>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Муниципальное образование "Дубровское городское поселение" Дубровского муниципального района</t>
  </si>
  <si>
    <t>Итого по муниципальному образованию "Дубровское городское поселение" Дубровского муниципального района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</si>
  <si>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</si>
  <si>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</si>
  <si>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</si>
  <si>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</si>
  <si>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</si>
  <si>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</si>
  <si>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</si>
  <si>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</si>
  <si>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</si>
  <si>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</si>
  <si>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</si>
  <si>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</si>
  <si>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</si>
  <si>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</si>
  <si>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</si>
  <si>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12.2018</t>
  </si>
  <si>
    <t>12.2019</t>
  </si>
  <si>
    <t>1966</t>
  </si>
  <si>
    <t>1965</t>
  </si>
  <si>
    <t>пгт. Дубровка, ул. Ленина, д. 67</t>
  </si>
  <si>
    <t>пгт. Дубровка, мкр. 1-й, д. 28</t>
  </si>
  <si>
    <t>пгт. Дубровка, ул. Ленина, д. 71</t>
  </si>
  <si>
    <t>СК</t>
  </si>
  <si>
    <t>2017 год</t>
  </si>
  <si>
    <t>2019 год</t>
  </si>
  <si>
    <t>№ п/п</t>
  </si>
  <si>
    <t>Всего:</t>
  </si>
  <si>
    <t>2017 г.</t>
  </si>
  <si>
    <t>2018 год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</si>
  <si>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</si>
  <si>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</si>
  <si>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</si>
  <si>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</si>
  <si>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</si>
  <si>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</si>
  <si>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</si>
  <si>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</si>
  <si>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</si>
  <si>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Предельная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</si>
  <si>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</si>
  <si>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</si>
  <si>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</si>
  <si>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</si>
  <si>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</si>
  <si>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</si>
  <si>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</si>
  <si>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</si>
  <si>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руб./кв. м</t>
  </si>
  <si>
    <t>руб./п.м</t>
  </si>
  <si>
    <t>(руб./лифт)</t>
  </si>
  <si>
    <t>Наименование муниципального образования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</si>
  <si>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</si>
  <si>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</si>
  <si>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</si>
  <si>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2019 г.</t>
  </si>
  <si>
    <t>2018 г.</t>
  </si>
  <si>
    <t>Тип кровли (ПК - плоская; СК - скатная)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</si>
  <si>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</si>
  <si>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</si>
  <si>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</si>
  <si>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</si>
  <si>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</si>
  <si>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</si>
  <si>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Перечень многоквартирных домов Брянской области, включенных в краткосрочный план (2017 -2019 годы), этап 2017 года</t>
  </si>
  <si>
    <t>Перечень многоквартирных домов Брянской области, включенных в краткосрочный план (2017-2019 годы), этап 2018-2019 годов</t>
  </si>
  <si>
    <t xml:space="preserve">Перечень многоквартирных домов Брянской области, включенных в краткосрочный план (2017-2019 годы) этап 2017 года, с указанием видов и стоимости услуг и (или) работ по капитальному ремонту </t>
  </si>
  <si>
    <t xml:space="preserve">Перечень многоквартирных домов Брянской области, включенных в краткосрочный план (2017-2019 годов), этап 2018-2019 годов,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</si>
  <si>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(2017 -2019 годов), этап 2017 года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</si>
  <si>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(2017-2019  годы), этап 2018-2019 годов</t>
  </si>
  <si>
    <t>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 на территории МО "Дубровское городское поселение"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</si>
  <si>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 на территории МО "Дубровское городское поселение"</t>
  </si>
  <si>
    <t>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 на территории МО "Дубровское городское поселение"</t>
  </si>
  <si>
    <t>Приложение 1. 1.к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                                (2014 - 2043 годы) на территории МО "Дубровское городское поселение"</t>
  </si>
  <si>
    <t>Приложение 2.1.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МО "Дубровское городское поселение"</t>
  </si>
  <si>
    <t>Приложение 3.1.к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МО "Дубровское городское поселение"</t>
  </si>
  <si>
    <t>Итого по МО "Дубровское городское поселение" (2018-2019 гг.)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</si>
</sst>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60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b/>
      <sz val="9"/>
      <name val="Arial Narrow"/>
      <family val="2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35">
    <xf numFmtId="0" fontId="0" fillId="0" borderId="0" applyNumberFormat="0" applyBorder="0" applyProtection="0">
      <alignment horizontal="left" vertical="center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6" fillId="0" borderId="0"/>
    <xf numFmtId="0" fontId="36" fillId="0" borderId="0"/>
    <xf numFmtId="0" fontId="7" fillId="34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7" fillId="27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7" fillId="35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7" fillId="36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7" fillId="37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7" fillId="3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7" fillId="2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7" fillId="3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7" fillId="31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7" fillId="27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7" fillId="40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7" fillId="4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8" fillId="15" borderId="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8" fillId="6" borderId="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9" fillId="42" borderId="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9" fillId="43" borderId="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9" fillId="42" borderId="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10" fillId="42" borderId="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10" fillId="43" borderId="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10" fillId="42" borderId="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11" fillId="0" borderId="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1" fillId="0" borderId="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2" fillId="0" borderId="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2" fillId="0" borderId="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3" fillId="0" borderId="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3" fillId="0" borderId="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4" fillId="0" borderId="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5" fillId="44" borderId="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15" fillId="45" borderId="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7" fillId="22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1" fillId="0" borderId="0"/>
    <xf numFmtId="0" fontId="1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2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1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19" fillId="5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19" fillId="7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6" fillId="47" borderId="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6" fillId="47" borderId="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21" fillId="0" borderId="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3" fillId="0" borderId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23" fillId="10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>
      <alignment horizontal="right" vertical="top" wrapText="1"/>
    </xf>
    <xf numFmtId="0" fontId="1" fillId="0" borderId="0"/>
  </cellStyleXfs>
  <cellXfs count="242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0" xfId="0" applyFont="1" applyFill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5" fillId="0" borderId="0" xfId="0" applyFont="1" applyFill="1">
      <alignment horizontal="left" vertical="center" wrapText="1"/>
    </xf>
    <xf numFmtId="0" fontId="55" fillId="0" borderId="0" xfId="0" applyFont="1" applyFill="1" applyAlignment="1">
      <alignment vertical="center" wrapText="1"/>
    </xf>
    <xf numFmtId="164" fontId="55" fillId="0" borderId="0" xfId="0" applyNumberFormat="1" applyFont="1" applyFill="1" applyAlignment="1">
      <alignment horizontal="center" vertical="center" wrapText="1"/>
    </xf>
    <xf numFmtId="49" fontId="55" fillId="0" borderId="0" xfId="0" applyNumberFormat="1" applyFont="1" applyFill="1" applyAlignment="1">
      <alignment horizontal="center" vertical="center" wrapText="1"/>
    </xf>
    <xf numFmtId="164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2135" applyFont="1" applyFill="1" applyBorder="1" applyAlignment="1">
      <alignment horizontal="center" vertical="center" wrapText="1"/>
    </xf>
    <xf numFmtId="4" fontId="55" fillId="0" borderId="10" xfId="2135" applyNumberFormat="1" applyFont="1" applyFill="1" applyBorder="1" applyAlignment="1">
      <alignment horizontal="center" vertical="center" wrapText="1"/>
    </xf>
    <xf numFmtId="3" fontId="55" fillId="0" borderId="10" xfId="2135" applyNumberFormat="1" applyFont="1" applyFill="1" applyBorder="1" applyAlignment="1">
      <alignment horizontal="center" vertical="center" wrapText="1"/>
    </xf>
    <xf numFmtId="49" fontId="55" fillId="0" borderId="10" xfId="2135" applyNumberFormat="1" applyFont="1" applyFill="1" applyBorder="1" applyAlignment="1">
      <alignment horizontal="center" vertical="center" wrapText="1"/>
    </xf>
    <xf numFmtId="4" fontId="55" fillId="0" borderId="10" xfId="2041" applyNumberFormat="1" applyFont="1" applyFill="1" applyBorder="1" applyAlignment="1">
      <alignment horizontal="center" vertical="center" wrapText="1"/>
    </xf>
    <xf numFmtId="0" fontId="55" fillId="0" borderId="10" xfId="2051" applyFont="1" applyFill="1" applyBorder="1" applyAlignment="1">
      <alignment horizontal="center" vertical="center" wrapText="1"/>
    </xf>
    <xf numFmtId="4" fontId="55" fillId="0" borderId="10" xfId="2076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3" fillId="79" borderId="10" xfId="0" applyFont="1" applyFill="1" applyBorder="1" applyAlignment="1">
      <alignment horizontal="center" vertical="center" wrapText="1"/>
    </xf>
    <xf numFmtId="0" fontId="0" fillId="79" borderId="0" xfId="0" applyFill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center" wrapText="1" shrinkToFi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>
      <alignment horizontal="left" vertical="center" wrapText="1"/>
    </xf>
    <xf numFmtId="0" fontId="55" fillId="0" borderId="0" xfId="2135" applyFont="1" applyFill="1" applyBorder="1" applyAlignment="1">
      <alignment horizontal="center" vertical="center" wrapText="1"/>
    </xf>
    <xf numFmtId="0" fontId="58" fillId="0" borderId="0" xfId="2135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3" fillId="79" borderId="0" xfId="0" applyFont="1" applyFill="1" applyAlignment="1">
      <alignment horizontal="center" vertical="center" wrapText="1"/>
    </xf>
    <xf numFmtId="164" fontId="3" fillId="79" borderId="13" xfId="0" applyNumberFormat="1" applyFont="1" applyFill="1" applyBorder="1" applyAlignment="1">
      <alignment horizontal="center" vertical="center" textRotation="90" wrapText="1"/>
    </xf>
    <xf numFmtId="164" fontId="3" fillId="79" borderId="17" xfId="0" applyNumberFormat="1" applyFont="1" applyFill="1" applyBorder="1" applyAlignment="1">
      <alignment horizontal="center" vertical="center" textRotation="90" wrapText="1"/>
    </xf>
    <xf numFmtId="164" fontId="3" fillId="79" borderId="12" xfId="0" applyNumberFormat="1" applyFont="1" applyFill="1" applyBorder="1" applyAlignment="1">
      <alignment horizontal="center" vertical="center" textRotation="90" wrapText="1"/>
    </xf>
    <xf numFmtId="4" fontId="0" fillId="79" borderId="0" xfId="0" applyNumberFormat="1" applyFill="1" applyAlignment="1">
      <alignment horizontal="center" vertical="center" wrapText="1"/>
    </xf>
    <xf numFmtId="0" fontId="25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>
      <alignment horizontal="left" vertical="center" wrapText="1"/>
    </xf>
    <xf numFmtId="0" fontId="29" fillId="0" borderId="10" xfId="0" applyFont="1" applyFill="1" applyBorder="1">
      <alignment horizontal="left" vertical="center" wrapText="1"/>
    </xf>
    <xf numFmtId="0" fontId="3" fillId="79" borderId="0" xfId="0" applyFont="1" applyFill="1">
      <alignment horizontal="left" vertical="center" wrapText="1"/>
    </xf>
    <xf numFmtId="4" fontId="3" fillId="79" borderId="0" xfId="0" applyNumberFormat="1" applyFont="1" applyFill="1" applyAlignment="1">
      <alignment horizontal="center" vertical="center" wrapText="1"/>
    </xf>
    <xf numFmtId="4" fontId="3" fillId="79" borderId="13" xfId="0" applyNumberFormat="1" applyFont="1" applyFill="1" applyBorder="1" applyAlignment="1">
      <alignment horizontal="center" vertical="center" wrapText="1"/>
    </xf>
    <xf numFmtId="4" fontId="3" fillId="79" borderId="17" xfId="0" applyNumberFormat="1" applyFont="1" applyFill="1" applyBorder="1" applyAlignment="1">
      <alignment horizontal="center" vertical="center" wrapText="1"/>
    </xf>
    <xf numFmtId="4" fontId="3" fillId="79" borderId="12" xfId="0" applyNumberFormat="1" applyFont="1" applyFill="1" applyBorder="1" applyAlignment="1">
      <alignment horizontal="center" vertical="center" wrapText="1"/>
    </xf>
    <xf numFmtId="0" fontId="3" fillId="79" borderId="0" xfId="0" applyFont="1" applyFill="1" applyAlignment="1">
      <alignment vertical="center" wrapText="1"/>
    </xf>
    <xf numFmtId="0" fontId="3" fillId="79" borderId="10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textRotation="90" wrapText="1"/>
    </xf>
    <xf numFmtId="0" fontId="55" fillId="0" borderId="0" xfId="0" applyFont="1" applyFill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80" borderId="0" xfId="0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horizontal="center" wrapText="1" shrinkToFit="1"/>
    </xf>
    <xf numFmtId="0" fontId="25" fillId="79" borderId="0" xfId="0" applyFont="1" applyFill="1" applyAlignment="1">
      <alignment horizontal="center" wrapText="1" shrinkToFit="1"/>
    </xf>
    <xf numFmtId="4" fontId="55" fillId="0" borderId="10" xfId="2051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>
      <alignment horizontal="left" vertical="center" wrapText="1"/>
    </xf>
    <xf numFmtId="0" fontId="28" fillId="81" borderId="0" xfId="0" applyFont="1" applyFill="1" applyBorder="1" applyAlignment="1">
      <alignment horizontal="center" wrapText="1" shrinkToFit="1"/>
    </xf>
    <xf numFmtId="4" fontId="28" fillId="81" borderId="0" xfId="0" applyNumberFormat="1" applyFont="1" applyFill="1" applyBorder="1" applyAlignment="1">
      <alignment horizontal="center" wrapText="1" shrinkToFit="1"/>
    </xf>
    <xf numFmtId="1" fontId="28" fillId="81" borderId="0" xfId="0" applyNumberFormat="1" applyFont="1" applyFill="1" applyBorder="1" applyAlignment="1">
      <alignment horizontal="center" wrapText="1" shrinkToFit="1"/>
    </xf>
    <xf numFmtId="0" fontId="3" fillId="81" borderId="0" xfId="0" applyFont="1" applyFill="1" applyBorder="1" applyAlignment="1">
      <alignment vertical="center" wrapText="1"/>
    </xf>
    <xf numFmtId="0" fontId="3" fillId="81" borderId="10" xfId="0" applyFont="1" applyFill="1" applyBorder="1" applyAlignment="1">
      <alignment horizontal="left" vertical="center"/>
    </xf>
    <xf numFmtId="0" fontId="3" fillId="81" borderId="10" xfId="0" applyFont="1" applyFill="1" applyBorder="1" applyAlignment="1">
      <alignment horizontal="center" vertical="center"/>
    </xf>
    <xf numFmtId="4" fontId="3" fillId="81" borderId="10" xfId="0" applyNumberFormat="1" applyFont="1" applyFill="1" applyBorder="1" applyAlignment="1">
      <alignment horizontal="center" vertical="center" wrapText="1"/>
    </xf>
    <xf numFmtId="0" fontId="24" fillId="81" borderId="10" xfId="2134" applyFont="1" applyFill="1" applyBorder="1" applyAlignment="1">
      <alignment horizontal="center" vertical="center" wrapText="1"/>
    </xf>
    <xf numFmtId="0" fontId="3" fillId="81" borderId="10" xfId="0" applyFont="1" applyFill="1" applyBorder="1" applyAlignment="1">
      <alignment horizontal="center" vertical="center" wrapText="1"/>
    </xf>
    <xf numFmtId="1" fontId="3" fillId="81" borderId="10" xfId="0" applyNumberFormat="1" applyFont="1" applyFill="1" applyBorder="1" applyAlignment="1">
      <alignment horizontal="center" vertical="center" wrapText="1"/>
    </xf>
    <xf numFmtId="0" fontId="4" fillId="81" borderId="10" xfId="0" applyFont="1" applyFill="1" applyBorder="1" applyAlignment="1">
      <alignment horizontal="center" vertical="center" wrapText="1"/>
    </xf>
    <xf numFmtId="0" fontId="3" fillId="81" borderId="10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4" fillId="0" borderId="0" xfId="0" applyNumberFormat="1" applyFont="1" applyFill="1" applyBorder="1" applyAlignment="1">
      <alignment vertical="center" wrapText="1"/>
    </xf>
    <xf numFmtId="4" fontId="3" fillId="81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textRotation="90" wrapText="1"/>
    </xf>
    <xf numFmtId="0" fontId="55" fillId="0" borderId="10" xfId="0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right" vertical="center" wrapText="1"/>
    </xf>
    <xf numFmtId="4" fontId="56" fillId="0" borderId="0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center" vertical="center" textRotation="90" wrapText="1"/>
    </xf>
    <xf numFmtId="0" fontId="55" fillId="0" borderId="10" xfId="0" applyFont="1" applyFill="1" applyBorder="1" applyAlignment="1">
      <alignment horizontal="center" vertical="center" textRotation="90" wrapText="1"/>
    </xf>
    <xf numFmtId="164" fontId="55" fillId="0" borderId="10" xfId="0" applyNumberFormat="1" applyFont="1" applyFill="1" applyBorder="1" applyAlignment="1">
      <alignment horizontal="center" vertical="center" textRotation="90" wrapText="1"/>
    </xf>
    <xf numFmtId="0" fontId="58" fillId="0" borderId="11" xfId="2135" applyFont="1" applyFill="1" applyBorder="1" applyAlignment="1">
      <alignment horizontal="center" vertical="center" wrapText="1"/>
    </xf>
    <xf numFmtId="0" fontId="58" fillId="0" borderId="15" xfId="2135" applyFont="1" applyFill="1" applyBorder="1" applyAlignment="1">
      <alignment horizontal="center" vertical="center" wrapText="1"/>
    </xf>
    <xf numFmtId="0" fontId="58" fillId="0" borderId="14" xfId="2135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textRotation="90" wrapText="1"/>
    </xf>
    <xf numFmtId="0" fontId="55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wrapText="1" shrinkToFi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4" fontId="55" fillId="0" borderId="13" xfId="0" applyNumberFormat="1" applyFont="1" applyFill="1" applyBorder="1" applyAlignment="1">
      <alignment horizontal="center" vertical="center" textRotation="90" wrapText="1"/>
    </xf>
    <xf numFmtId="4" fontId="55" fillId="0" borderId="17" xfId="0" applyNumberFormat="1" applyFont="1" applyFill="1" applyBorder="1" applyAlignment="1">
      <alignment horizontal="center" vertical="center" textRotation="90" wrapText="1"/>
    </xf>
    <xf numFmtId="4" fontId="55" fillId="0" borderId="12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justify" wrapText="1"/>
    </xf>
    <xf numFmtId="0" fontId="3" fillId="81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59" fillId="81" borderId="20" xfId="0" applyFont="1" applyFill="1" applyBorder="1" applyAlignment="1">
      <alignment horizontal="center" vertical="center" wrapText="1" shrinkToFit="1"/>
    </xf>
    <xf numFmtId="4" fontId="34" fillId="81" borderId="0" xfId="0" applyNumberFormat="1" applyFont="1" applyFill="1" applyBorder="1" applyAlignment="1">
      <alignment horizontal="left" vertical="center" wrapText="1"/>
    </xf>
    <xf numFmtId="0" fontId="3" fillId="81" borderId="10" xfId="0" applyFont="1" applyFill="1" applyBorder="1" applyAlignment="1">
      <alignment horizontal="left" vertical="center" wrapText="1"/>
    </xf>
    <xf numFmtId="4" fontId="3" fillId="81" borderId="10" xfId="0" applyNumberFormat="1" applyFont="1" applyFill="1" applyBorder="1" applyAlignment="1">
      <alignment horizontal="center" vertical="center" wrapText="1"/>
    </xf>
    <xf numFmtId="0" fontId="30" fillId="81" borderId="10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" fontId="56" fillId="0" borderId="0" xfId="0" applyNumberFormat="1" applyFont="1" applyFill="1" applyBorder="1" applyAlignment="1">
      <alignment horizontal="left" vertical="top" wrapText="1"/>
    </xf>
    <xf numFmtId="4" fontId="34" fillId="0" borderId="0" xfId="0" applyNumberFormat="1" applyFont="1" applyFill="1" applyAlignment="1">
      <alignment horizontal="left" vertical="center" wrapText="1"/>
    </xf>
    <xf numFmtId="49" fontId="28" fillId="0" borderId="2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2135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4" fontId="3" fillId="79" borderId="10" xfId="0" applyNumberFormat="1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6" xfId="0" applyFill="1" applyBorder="1">
      <alignment horizontal="left" vertical="center" wrapText="1"/>
    </xf>
    <xf numFmtId="0" fontId="0" fillId="0" borderId="30" xfId="0" applyFill="1" applyBorder="1">
      <alignment horizontal="left" vertical="center" wrapText="1"/>
    </xf>
    <xf numFmtId="0" fontId="0" fillId="0" borderId="31" xfId="0" applyFill="1" applyBorder="1">
      <alignment horizontal="left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0" fillId="0" borderId="12" xfId="0" applyFill="1" applyBorder="1">
      <alignment horizontal="left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79" borderId="13" xfId="0" applyNumberFormat="1" applyFont="1" applyFill="1" applyBorder="1" applyAlignment="1">
      <alignment horizontal="center" vertical="center" textRotation="90" wrapText="1"/>
    </xf>
    <xf numFmtId="0" fontId="0" fillId="79" borderId="17" xfId="0" applyFill="1" applyBorder="1">
      <alignment horizontal="left" vertical="center" wrapText="1"/>
    </xf>
    <xf numFmtId="0" fontId="0" fillId="79" borderId="12" xfId="0" applyFill="1" applyBorder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24" fillId="0" borderId="32" xfId="2134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64" fontId="3" fillId="79" borderId="13" xfId="0" applyNumberFormat="1" applyFont="1" applyFill="1" applyBorder="1" applyAlignment="1">
      <alignment horizontal="center" vertical="center" wrapText="1"/>
    </xf>
    <xf numFmtId="164" fontId="3" fillId="79" borderId="17" xfId="0" applyNumberFormat="1" applyFont="1" applyFill="1" applyBorder="1" applyAlignment="1">
      <alignment horizontal="center" vertical="center" wrapText="1"/>
    </xf>
    <xf numFmtId="164" fontId="3" fillId="79" borderId="12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4" fillId="0" borderId="0" xfId="0" applyNumberFormat="1" applyFont="1" applyAlignment="1">
      <alignment horizontal="left" vertical="center" wrapText="1"/>
    </xf>
  </cellXfs>
  <cellStyles count="2435">
    <cellStyle name="20% — акцент1" xfId="2403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04"/>
    <cellStyle name="20% — акцент2" xfId="2405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06"/>
    <cellStyle name="20% — акцент3" xfId="2407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08"/>
    <cellStyle name="20% — акцент4" xfId="2409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10"/>
    <cellStyle name="20% — акцент5" xfId="2411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12"/>
    <cellStyle name="20% — акцент6" xfId="2413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14"/>
    <cellStyle name="40% — акцент1" xfId="2415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16"/>
    <cellStyle name="40% — акцент2" xfId="2417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18"/>
    <cellStyle name="40% — акцент3" xfId="2419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20"/>
    <cellStyle name="40% — акцент4" xfId="2421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22"/>
    <cellStyle name="40% — акцент5" xfId="2423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24"/>
    <cellStyle name="40% — акцент6" xfId="2425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26"/>
    <cellStyle name="60% — акцент1" xfId="2427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28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29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3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31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32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33"/>
    <cellStyle name="ИтогоБИМ" xfId="2434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Обычный_Приложение 1" xfId="2135"/>
    <cellStyle name="Плохой" xfId="2136" builtinId="27" customBuiltin="1"/>
    <cellStyle name="Плохой 10" xfId="2137"/>
    <cellStyle name="Плохой 11" xfId="2138"/>
    <cellStyle name="Плохой 12" xfId="2139"/>
    <cellStyle name="Плохой 13" xfId="2140"/>
    <cellStyle name="Плохой 14" xfId="2141"/>
    <cellStyle name="Плохой 15" xfId="2142"/>
    <cellStyle name="Плохой 16" xfId="2143"/>
    <cellStyle name="Плохой 17" xfId="2144"/>
    <cellStyle name="Плохой 18" xfId="2145"/>
    <cellStyle name="Плохой 19" xfId="2146"/>
    <cellStyle name="Плохой 2" xfId="2147"/>
    <cellStyle name="Плохой 20" xfId="2148"/>
    <cellStyle name="Плохой 21" xfId="2149"/>
    <cellStyle name="Плохой 22" xfId="2150"/>
    <cellStyle name="Плохой 23" xfId="2151"/>
    <cellStyle name="Плохой 24" xfId="2152"/>
    <cellStyle name="Плохой 25" xfId="2153"/>
    <cellStyle name="Плохой 26" xfId="2154"/>
    <cellStyle name="Плохой 27" xfId="2155"/>
    <cellStyle name="Плохой 28" xfId="2156"/>
    <cellStyle name="Плохой 29" xfId="2157"/>
    <cellStyle name="Плохой 3" xfId="2158"/>
    <cellStyle name="Плохой 30" xfId="2159"/>
    <cellStyle name="Плохой 31" xfId="2160"/>
    <cellStyle name="Плохой 32" xfId="2161"/>
    <cellStyle name="Плохой 33" xfId="2162"/>
    <cellStyle name="Плохой 34" xfId="2163"/>
    <cellStyle name="Плохой 35" xfId="2164"/>
    <cellStyle name="Плохой 36" xfId="2165"/>
    <cellStyle name="Плохой 37" xfId="2166"/>
    <cellStyle name="Плохой 38" xfId="2167"/>
    <cellStyle name="Плохой 39" xfId="2168"/>
    <cellStyle name="Плохой 4" xfId="2169"/>
    <cellStyle name="Плохой 40" xfId="2170"/>
    <cellStyle name="Плохой 41" xfId="2171"/>
    <cellStyle name="Плохой 42" xfId="2172"/>
    <cellStyle name="Плохой 43" xfId="2173"/>
    <cellStyle name="Плохой 5" xfId="2174"/>
    <cellStyle name="Плохой 6" xfId="2175"/>
    <cellStyle name="Плохой 7" xfId="2176"/>
    <cellStyle name="Плохой 8" xfId="2177"/>
    <cellStyle name="Плохой 9" xfId="2178"/>
    <cellStyle name="Пояснение" xfId="2179" builtinId="53" customBuiltin="1"/>
    <cellStyle name="Пояснение 10" xfId="2180"/>
    <cellStyle name="Пояснение 11" xfId="2181"/>
    <cellStyle name="Пояснение 12" xfId="2182"/>
    <cellStyle name="Пояснение 13" xfId="2183"/>
    <cellStyle name="Пояснение 14" xfId="2184"/>
    <cellStyle name="Пояснение 15" xfId="2185"/>
    <cellStyle name="Пояснение 16" xfId="2186"/>
    <cellStyle name="Пояснение 17" xfId="2187"/>
    <cellStyle name="Пояснение 18" xfId="2188"/>
    <cellStyle name="Пояснение 19" xfId="2189"/>
    <cellStyle name="Пояснение 2" xfId="2190"/>
    <cellStyle name="Пояснение 20" xfId="2191"/>
    <cellStyle name="Пояснение 21" xfId="2192"/>
    <cellStyle name="Пояснение 22" xfId="2193"/>
    <cellStyle name="Пояснение 23" xfId="2194"/>
    <cellStyle name="Пояснение 24" xfId="2195"/>
    <cellStyle name="Пояснение 25" xfId="2196"/>
    <cellStyle name="Пояснение 26" xfId="2197"/>
    <cellStyle name="Пояснение 27" xfId="2198"/>
    <cellStyle name="Пояснение 28" xfId="2199"/>
    <cellStyle name="Пояснение 29" xfId="2200"/>
    <cellStyle name="Пояснение 3" xfId="2201"/>
    <cellStyle name="Пояснение 30" xfId="2202"/>
    <cellStyle name="Пояснение 31" xfId="2203"/>
    <cellStyle name="Пояснение 32" xfId="2204"/>
    <cellStyle name="Пояснение 33" xfId="2205"/>
    <cellStyle name="Пояснение 34" xfId="2206"/>
    <cellStyle name="Пояснение 35" xfId="2207"/>
    <cellStyle name="Пояснение 36" xfId="2208"/>
    <cellStyle name="Пояснение 37" xfId="2209"/>
    <cellStyle name="Пояснение 38" xfId="2210"/>
    <cellStyle name="Пояснение 39" xfId="2211"/>
    <cellStyle name="Пояснение 4" xfId="2212"/>
    <cellStyle name="Пояснение 40" xfId="2213"/>
    <cellStyle name="Пояснение 41" xfId="2214"/>
    <cellStyle name="Пояснение 42" xfId="2215"/>
    <cellStyle name="Пояснение 43" xfId="2216"/>
    <cellStyle name="Пояснение 5" xfId="2217"/>
    <cellStyle name="Пояснение 6" xfId="2218"/>
    <cellStyle name="Пояснение 7" xfId="2219"/>
    <cellStyle name="Пояснение 8" xfId="2220"/>
    <cellStyle name="Пояснение 9" xfId="2221"/>
    <cellStyle name="Примечание" xfId="2222" builtinId="10" customBuiltin="1"/>
    <cellStyle name="Примечание 10" xfId="2223"/>
    <cellStyle name="Примечание 11" xfId="2224"/>
    <cellStyle name="Примечание 12" xfId="2225"/>
    <cellStyle name="Примечание 13" xfId="2226"/>
    <cellStyle name="Примечание 14" xfId="2227"/>
    <cellStyle name="Примечание 15" xfId="2228"/>
    <cellStyle name="Примечание 16" xfId="2229"/>
    <cellStyle name="Примечание 17" xfId="2230"/>
    <cellStyle name="Примечание 18" xfId="2231"/>
    <cellStyle name="Примечание 19" xfId="2232"/>
    <cellStyle name="Примечание 2" xfId="2233"/>
    <cellStyle name="Примечание 20" xfId="2234"/>
    <cellStyle name="Примечание 21" xfId="2235"/>
    <cellStyle name="Примечание 22" xfId="2236"/>
    <cellStyle name="Примечание 23" xfId="2237"/>
    <cellStyle name="Примечание 24" xfId="2238"/>
    <cellStyle name="Примечание 25" xfId="2239"/>
    <cellStyle name="Примечание 26" xfId="2240"/>
    <cellStyle name="Примечание 27" xfId="2241"/>
    <cellStyle name="Примечание 28" xfId="2242"/>
    <cellStyle name="Примечание 29" xfId="2243"/>
    <cellStyle name="Примечание 3" xfId="2244"/>
    <cellStyle name="Примечание 30" xfId="2245"/>
    <cellStyle name="Примечание 31" xfId="2246"/>
    <cellStyle name="Примечание 32" xfId="2247"/>
    <cellStyle name="Примечание 33" xfId="2248"/>
    <cellStyle name="Примечание 34" xfId="2249"/>
    <cellStyle name="Примечание 35" xfId="2250"/>
    <cellStyle name="Примечание 36" xfId="2251"/>
    <cellStyle name="Примечание 37" xfId="2252"/>
    <cellStyle name="Примечание 38" xfId="2253"/>
    <cellStyle name="Примечание 39" xfId="2254"/>
    <cellStyle name="Примечание 4" xfId="2255"/>
    <cellStyle name="Примечание 40" xfId="2256"/>
    <cellStyle name="Примечание 41" xfId="2257"/>
    <cellStyle name="Примечание 42" xfId="2258"/>
    <cellStyle name="Примечание 43" xfId="2259"/>
    <cellStyle name="Примечание 44" xfId="2260"/>
    <cellStyle name="Примечание 5" xfId="2261"/>
    <cellStyle name="Примечание 6" xfId="2262"/>
    <cellStyle name="Примечание 7" xfId="2263"/>
    <cellStyle name="Примечание 8" xfId="2264"/>
    <cellStyle name="Примечание 9" xfId="2265"/>
    <cellStyle name="Процентный 2" xfId="2266"/>
    <cellStyle name="Процентный 2 2" xfId="2267"/>
    <cellStyle name="Процентный 2_Приложение 1" xfId="2268"/>
    <cellStyle name="Процентный 3" xfId="2269"/>
    <cellStyle name="Процентный 3 2" xfId="2270"/>
    <cellStyle name="Процентный 3_Приложение 1" xfId="2271"/>
    <cellStyle name="Связанная ячейка" xfId="2272" builtinId="24" customBuiltin="1"/>
    <cellStyle name="Связанная ячейка 10" xfId="2273"/>
    <cellStyle name="Связанная ячейка 11" xfId="2274"/>
    <cellStyle name="Связанная ячейка 12" xfId="2275"/>
    <cellStyle name="Связанная ячейка 13" xfId="2276"/>
    <cellStyle name="Связанная ячейка 14" xfId="2277"/>
    <cellStyle name="Связанная ячейка 15" xfId="2278"/>
    <cellStyle name="Связанная ячейка 16" xfId="2279"/>
    <cellStyle name="Связанная ячейка 17" xfId="2280"/>
    <cellStyle name="Связанная ячейка 18" xfId="2281"/>
    <cellStyle name="Связанная ячейка 19" xfId="2282"/>
    <cellStyle name="Связанная ячейка 2" xfId="2283"/>
    <cellStyle name="Связанная ячейка 20" xfId="2284"/>
    <cellStyle name="Связанная ячейка 21" xfId="2285"/>
    <cellStyle name="Связанная ячейка 22" xfId="2286"/>
    <cellStyle name="Связанная ячейка 23" xfId="2287"/>
    <cellStyle name="Связанная ячейка 24" xfId="2288"/>
    <cellStyle name="Связанная ячейка 25" xfId="2289"/>
    <cellStyle name="Связанная ячейка 26" xfId="2290"/>
    <cellStyle name="Связанная ячейка 27" xfId="2291"/>
    <cellStyle name="Связанная ячейка 28" xfId="2292"/>
    <cellStyle name="Связанная ячейка 29" xfId="2293"/>
    <cellStyle name="Связанная ячейка 3" xfId="2294"/>
    <cellStyle name="Связанная ячейка 30" xfId="2295"/>
    <cellStyle name="Связанная ячейка 31" xfId="2296"/>
    <cellStyle name="Связанная ячейка 32" xfId="2297"/>
    <cellStyle name="Связанная ячейка 33" xfId="2298"/>
    <cellStyle name="Связанная ячейка 34" xfId="2299"/>
    <cellStyle name="Связанная ячейка 35" xfId="2300"/>
    <cellStyle name="Связанная ячейка 36" xfId="2301"/>
    <cellStyle name="Связанная ячейка 37" xfId="2302"/>
    <cellStyle name="Связанная ячейка 38" xfId="2303"/>
    <cellStyle name="Связанная ячейка 39" xfId="2304"/>
    <cellStyle name="Связанная ячейка 4" xfId="2305"/>
    <cellStyle name="Связанная ячейка 40" xfId="2306"/>
    <cellStyle name="Связанная ячейка 41" xfId="2307"/>
    <cellStyle name="Связанная ячейка 42" xfId="2308"/>
    <cellStyle name="Связанная ячейка 43" xfId="2309"/>
    <cellStyle name="Связанная ячейка 5" xfId="2310"/>
    <cellStyle name="Связанная ячейка 6" xfId="2311"/>
    <cellStyle name="Связанная ячейка 7" xfId="2312"/>
    <cellStyle name="Связанная ячейка 8" xfId="2313"/>
    <cellStyle name="Связанная ячейка 9" xfId="2314"/>
    <cellStyle name="Стиль 1" xfId="2315"/>
    <cellStyle name="Текст предупреждения" xfId="2316" builtinId="11" customBuiltin="1"/>
    <cellStyle name="Текст предупреждения 10" xfId="2317"/>
    <cellStyle name="Текст предупреждения 11" xfId="2318"/>
    <cellStyle name="Текст предупреждения 12" xfId="2319"/>
    <cellStyle name="Текст предупреждения 13" xfId="2320"/>
    <cellStyle name="Текст предупреждения 14" xfId="2321"/>
    <cellStyle name="Текст предупреждения 15" xfId="2322"/>
    <cellStyle name="Текст предупреждения 16" xfId="2323"/>
    <cellStyle name="Текст предупреждения 17" xfId="2324"/>
    <cellStyle name="Текст предупреждения 18" xfId="2325"/>
    <cellStyle name="Текст предупреждения 19" xfId="2326"/>
    <cellStyle name="Текст предупреждения 2" xfId="2327"/>
    <cellStyle name="Текст предупреждения 20" xfId="2328"/>
    <cellStyle name="Текст предупреждения 21" xfId="2329"/>
    <cellStyle name="Текст предупреждения 22" xfId="2330"/>
    <cellStyle name="Текст предупреждения 23" xfId="2331"/>
    <cellStyle name="Текст предупреждения 24" xfId="2332"/>
    <cellStyle name="Текст предупреждения 25" xfId="2333"/>
    <cellStyle name="Текст предупреждения 26" xfId="2334"/>
    <cellStyle name="Текст предупреждения 27" xfId="2335"/>
    <cellStyle name="Текст предупреждения 28" xfId="2336"/>
    <cellStyle name="Текст предупреждения 29" xfId="2337"/>
    <cellStyle name="Текст предупреждения 3" xfId="2338"/>
    <cellStyle name="Текст предупреждения 30" xfId="2339"/>
    <cellStyle name="Текст предупреждения 31" xfId="2340"/>
    <cellStyle name="Текст предупреждения 32" xfId="2341"/>
    <cellStyle name="Текст предупреждения 33" xfId="2342"/>
    <cellStyle name="Текст предупреждения 34" xfId="2343"/>
    <cellStyle name="Текст предупреждения 35" xfId="2344"/>
    <cellStyle name="Текст предупреждения 36" xfId="2345"/>
    <cellStyle name="Текст предупреждения 37" xfId="2346"/>
    <cellStyle name="Текст предупреждения 38" xfId="2347"/>
    <cellStyle name="Текст предупреждения 39" xfId="2348"/>
    <cellStyle name="Текст предупреждения 4" xfId="2349"/>
    <cellStyle name="Текст предупреждения 40" xfId="2350"/>
    <cellStyle name="Текст предупреждения 41" xfId="2351"/>
    <cellStyle name="Текст предупреждения 42" xfId="2352"/>
    <cellStyle name="Текст предупреждения 43" xfId="2353"/>
    <cellStyle name="Текст предупреждения 5" xfId="2354"/>
    <cellStyle name="Текст предупреждения 6" xfId="2355"/>
    <cellStyle name="Текст предупреждения 7" xfId="2356"/>
    <cellStyle name="Текст предупреждения 8" xfId="2357"/>
    <cellStyle name="Текст предупреждения 9" xfId="2358"/>
    <cellStyle name="Финансовый 2" xfId="2359"/>
    <cellStyle name="Хороший" xfId="2360" builtinId="26" customBuiltin="1"/>
    <cellStyle name="Хороший 10" xfId="2361"/>
    <cellStyle name="Хороший 11" xfId="2362"/>
    <cellStyle name="Хороший 12" xfId="2363"/>
    <cellStyle name="Хороший 13" xfId="2364"/>
    <cellStyle name="Хороший 14" xfId="2365"/>
    <cellStyle name="Хороший 15" xfId="2366"/>
    <cellStyle name="Хороший 16" xfId="2367"/>
    <cellStyle name="Хороший 17" xfId="2368"/>
    <cellStyle name="Хороший 18" xfId="2369"/>
    <cellStyle name="Хороший 19" xfId="2370"/>
    <cellStyle name="Хороший 2" xfId="2371"/>
    <cellStyle name="Хороший 20" xfId="2372"/>
    <cellStyle name="Хороший 21" xfId="2373"/>
    <cellStyle name="Хороший 22" xfId="2374"/>
    <cellStyle name="Хороший 23" xfId="2375"/>
    <cellStyle name="Хороший 24" xfId="2376"/>
    <cellStyle name="Хороший 25" xfId="2377"/>
    <cellStyle name="Хороший 26" xfId="2378"/>
    <cellStyle name="Хороший 27" xfId="2379"/>
    <cellStyle name="Хороший 28" xfId="2380"/>
    <cellStyle name="Хороший 29" xfId="2381"/>
    <cellStyle name="Хороший 3" xfId="2382"/>
    <cellStyle name="Хороший 30" xfId="2383"/>
    <cellStyle name="Хороший 31" xfId="2384"/>
    <cellStyle name="Хороший 32" xfId="2385"/>
    <cellStyle name="Хороший 33" xfId="2386"/>
    <cellStyle name="Хороший 34" xfId="2387"/>
    <cellStyle name="Хороший 35" xfId="2388"/>
    <cellStyle name="Хороший 36" xfId="2389"/>
    <cellStyle name="Хороший 37" xfId="2390"/>
    <cellStyle name="Хороший 38" xfId="2391"/>
    <cellStyle name="Хороший 39" xfId="2392"/>
    <cellStyle name="Хороший 4" xfId="2393"/>
    <cellStyle name="Хороший 40" xfId="2394"/>
    <cellStyle name="Хороший 41" xfId="2395"/>
    <cellStyle name="Хороший 42" xfId="2396"/>
    <cellStyle name="Хороший 43" xfId="2397"/>
    <cellStyle name="Хороший 5" xfId="2398"/>
    <cellStyle name="Хороший 6" xfId="2399"/>
    <cellStyle name="Хороший 7" xfId="2400"/>
    <cellStyle name="Хороший 8" xfId="2401"/>
    <cellStyle name="Хороший 9" xfId="2402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15"/>
  <sheetViews>
    <sheetView view="pageBreakPreview" topLeftCell="A6" zoomScale="140" zoomScaleNormal="150" zoomScaleSheetLayoutView="140" workbookViewId="0">
      <selection activeCell="E15" sqref="E15"/>
    </sheetView>
  </sheetViews>
  <sheetFormatPr defaultRowHeight="27.75" customHeight="1"/>
  <cols>
    <col min="1" max="1" width="3.1640625" style="26" customWidth="1"/>
    <col min="2" max="2" width="39.33203125" style="27" customWidth="1"/>
    <col min="3" max="3" width="21.5" style="26" hidden="1" customWidth="1"/>
    <col min="4" max="4" width="10.83203125" style="26" hidden="1" customWidth="1"/>
    <col min="5" max="5" width="7.33203125" style="49" customWidth="1"/>
    <col min="6" max="6" width="4.33203125" style="49" customWidth="1"/>
    <col min="7" max="7" width="11.33203125" style="49" customWidth="1"/>
    <col min="8" max="9" width="2.33203125" style="49" customWidth="1"/>
    <col min="10" max="10" width="9" style="28" customWidth="1"/>
    <col min="11" max="11" width="8.5" style="28" customWidth="1"/>
    <col min="12" max="12" width="9" style="28" customWidth="1"/>
    <col min="13" max="13" width="7.1640625" style="47" customWidth="1"/>
    <col min="14" max="14" width="11.1640625" style="38" customWidth="1"/>
    <col min="15" max="17" width="8.83203125" style="38" customWidth="1"/>
    <col min="18" max="18" width="11.5" style="38" customWidth="1"/>
    <col min="19" max="19" width="8.33203125" style="38" customWidth="1"/>
    <col min="20" max="20" width="10.6640625" style="38" customWidth="1"/>
    <col min="21" max="21" width="5.5" style="29" customWidth="1"/>
    <col min="22" max="22" width="20.5" style="26" customWidth="1"/>
    <col min="23" max="16384" width="9.33203125" style="26"/>
  </cols>
  <sheetData>
    <row r="1" spans="1:21" ht="16.5" hidden="1" customHeight="1">
      <c r="K1" s="154" t="s">
        <v>52</v>
      </c>
      <c r="L1" s="154"/>
      <c r="M1" s="154"/>
      <c r="N1" s="154"/>
      <c r="O1" s="154"/>
      <c r="P1" s="154"/>
      <c r="Q1" s="154"/>
      <c r="R1" s="154"/>
      <c r="S1" s="154"/>
      <c r="T1" s="154"/>
    </row>
    <row r="2" spans="1:21" ht="27.75" hidden="1" customHeight="1">
      <c r="J2" s="30"/>
      <c r="K2" s="48"/>
      <c r="L2" s="48"/>
      <c r="M2" s="31"/>
      <c r="N2" s="32"/>
      <c r="O2" s="32"/>
      <c r="P2" s="32"/>
      <c r="Q2" s="32"/>
      <c r="R2" s="32"/>
      <c r="S2" s="32"/>
      <c r="T2" s="32"/>
      <c r="U2" s="33"/>
    </row>
    <row r="3" spans="1:21" ht="47.25" customHeight="1">
      <c r="E3" s="106"/>
      <c r="F3" s="106"/>
      <c r="G3" s="106"/>
      <c r="H3" s="106"/>
      <c r="I3" s="106"/>
      <c r="J3" s="30"/>
      <c r="K3" s="103"/>
      <c r="L3" s="103"/>
      <c r="M3" s="31"/>
      <c r="N3" s="32"/>
      <c r="O3" s="32"/>
      <c r="P3" s="32"/>
      <c r="Q3" s="32"/>
      <c r="R3" s="144"/>
      <c r="S3" s="144"/>
      <c r="T3" s="144"/>
      <c r="U3" s="144"/>
    </row>
    <row r="4" spans="1:21" ht="36.75" customHeight="1">
      <c r="E4" s="106"/>
      <c r="F4" s="106"/>
      <c r="G4" s="106"/>
      <c r="H4" s="106"/>
      <c r="I4" s="106"/>
      <c r="J4" s="30"/>
      <c r="K4" s="34"/>
      <c r="L4" s="34"/>
      <c r="M4" s="34"/>
      <c r="N4" s="145" t="s">
        <v>138</v>
      </c>
      <c r="O4" s="145"/>
      <c r="P4" s="145"/>
      <c r="Q4" s="145"/>
      <c r="R4" s="145"/>
      <c r="S4" s="145"/>
      <c r="T4" s="145"/>
      <c r="U4" s="145"/>
    </row>
    <row r="5" spans="1:21" ht="1.5" hidden="1" customHeight="1">
      <c r="E5" s="106"/>
      <c r="F5" s="106"/>
      <c r="G5" s="106"/>
      <c r="H5" s="106"/>
      <c r="I5" s="106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</row>
    <row r="6" spans="1:21" ht="14.25" customHeight="1">
      <c r="A6" s="158" t="s">
        <v>132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</row>
    <row r="7" spans="1:21" ht="22.5" customHeight="1">
      <c r="A7" s="143" t="s">
        <v>69</v>
      </c>
      <c r="B7" s="159" t="s">
        <v>8</v>
      </c>
      <c r="C7" s="102"/>
      <c r="D7" s="102"/>
      <c r="E7" s="143" t="s">
        <v>53</v>
      </c>
      <c r="F7" s="143"/>
      <c r="G7" s="149" t="s">
        <v>54</v>
      </c>
      <c r="H7" s="149" t="s">
        <v>55</v>
      </c>
      <c r="I7" s="149" t="s">
        <v>56</v>
      </c>
      <c r="J7" s="150" t="s">
        <v>9</v>
      </c>
      <c r="K7" s="162" t="s">
        <v>57</v>
      </c>
      <c r="L7" s="162"/>
      <c r="M7" s="148" t="s">
        <v>58</v>
      </c>
      <c r="N7" s="155" t="s">
        <v>10</v>
      </c>
      <c r="O7" s="155"/>
      <c r="P7" s="155"/>
      <c r="Q7" s="155"/>
      <c r="R7" s="155"/>
      <c r="S7" s="156" t="s">
        <v>59</v>
      </c>
      <c r="T7" s="163" t="s">
        <v>60</v>
      </c>
      <c r="U7" s="142" t="s">
        <v>61</v>
      </c>
    </row>
    <row r="8" spans="1:21" ht="18.75" customHeight="1">
      <c r="A8" s="143"/>
      <c r="B8" s="160"/>
      <c r="C8" s="102"/>
      <c r="D8" s="102"/>
      <c r="E8" s="149" t="s">
        <v>75</v>
      </c>
      <c r="F8" s="149" t="s">
        <v>76</v>
      </c>
      <c r="G8" s="149"/>
      <c r="H8" s="149"/>
      <c r="I8" s="149"/>
      <c r="J8" s="150"/>
      <c r="K8" s="150" t="s">
        <v>70</v>
      </c>
      <c r="L8" s="150" t="s">
        <v>62</v>
      </c>
      <c r="M8" s="148"/>
      <c r="N8" s="156" t="s">
        <v>70</v>
      </c>
      <c r="O8" s="155" t="s">
        <v>80</v>
      </c>
      <c r="P8" s="155"/>
      <c r="Q8" s="155"/>
      <c r="R8" s="155"/>
      <c r="S8" s="156"/>
      <c r="T8" s="164"/>
      <c r="U8" s="142"/>
    </row>
    <row r="9" spans="1:21" ht="96.75" customHeight="1">
      <c r="A9" s="143"/>
      <c r="B9" s="160"/>
      <c r="C9" s="102" t="s">
        <v>82</v>
      </c>
      <c r="D9" s="102" t="s">
        <v>83</v>
      </c>
      <c r="E9" s="149"/>
      <c r="F9" s="149"/>
      <c r="G9" s="149"/>
      <c r="H9" s="149"/>
      <c r="I9" s="149"/>
      <c r="J9" s="150"/>
      <c r="K9" s="150"/>
      <c r="L9" s="150"/>
      <c r="M9" s="148"/>
      <c r="N9" s="156"/>
      <c r="O9" s="105" t="s">
        <v>77</v>
      </c>
      <c r="P9" s="105" t="s">
        <v>78</v>
      </c>
      <c r="Q9" s="105" t="s">
        <v>79</v>
      </c>
      <c r="R9" s="105" t="s">
        <v>81</v>
      </c>
      <c r="S9" s="156"/>
      <c r="T9" s="165"/>
      <c r="U9" s="142"/>
    </row>
    <row r="10" spans="1:21" ht="15" customHeight="1">
      <c r="A10" s="143"/>
      <c r="B10" s="161"/>
      <c r="C10" s="102"/>
      <c r="D10" s="102"/>
      <c r="E10" s="149"/>
      <c r="F10" s="149"/>
      <c r="G10" s="149"/>
      <c r="H10" s="149"/>
      <c r="I10" s="149"/>
      <c r="J10" s="107" t="s">
        <v>11</v>
      </c>
      <c r="K10" s="107" t="s">
        <v>11</v>
      </c>
      <c r="L10" s="107" t="s">
        <v>1</v>
      </c>
      <c r="M10" s="35" t="s">
        <v>12</v>
      </c>
      <c r="N10" s="104" t="s">
        <v>13</v>
      </c>
      <c r="O10" s="104" t="s">
        <v>13</v>
      </c>
      <c r="P10" s="104" t="s">
        <v>51</v>
      </c>
      <c r="Q10" s="104" t="s">
        <v>51</v>
      </c>
      <c r="R10" s="104" t="s">
        <v>51</v>
      </c>
      <c r="S10" s="104" t="s">
        <v>63</v>
      </c>
      <c r="T10" s="104" t="s">
        <v>63</v>
      </c>
      <c r="U10" s="142"/>
    </row>
    <row r="11" spans="1:21" ht="12" customHeight="1">
      <c r="A11" s="35">
        <v>1</v>
      </c>
      <c r="B11" s="35">
        <v>2</v>
      </c>
      <c r="C11" s="35"/>
      <c r="D11" s="35"/>
      <c r="E11" s="35">
        <v>3</v>
      </c>
      <c r="F11" s="35">
        <v>4</v>
      </c>
      <c r="G11" s="35">
        <v>5</v>
      </c>
      <c r="H11" s="35">
        <v>6</v>
      </c>
      <c r="I11" s="35">
        <v>7</v>
      </c>
      <c r="J11" s="36">
        <v>8</v>
      </c>
      <c r="K11" s="35">
        <v>9</v>
      </c>
      <c r="L11" s="36">
        <v>10</v>
      </c>
      <c r="M11" s="35">
        <v>11</v>
      </c>
      <c r="N11" s="36">
        <v>12</v>
      </c>
      <c r="O11" s="36">
        <v>13</v>
      </c>
      <c r="P11" s="36">
        <v>14</v>
      </c>
      <c r="Q11" s="36">
        <v>15</v>
      </c>
      <c r="R11" s="36">
        <v>16</v>
      </c>
      <c r="S11" s="36">
        <v>17</v>
      </c>
      <c r="T11" s="36">
        <v>18</v>
      </c>
      <c r="U11" s="37">
        <v>19</v>
      </c>
    </row>
    <row r="12" spans="1:21" ht="9" customHeight="1">
      <c r="A12" s="151" t="s">
        <v>65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3"/>
    </row>
    <row r="13" spans="1:21" ht="9" customHeight="1">
      <c r="A13" s="40">
        <v>1</v>
      </c>
      <c r="B13" s="39" t="s">
        <v>49</v>
      </c>
      <c r="C13" s="101" t="s">
        <v>91</v>
      </c>
      <c r="D13" s="101"/>
      <c r="E13" s="102">
        <v>1963</v>
      </c>
      <c r="F13" s="102"/>
      <c r="G13" s="102" t="s">
        <v>30</v>
      </c>
      <c r="H13" s="102" t="s">
        <v>15</v>
      </c>
      <c r="I13" s="102">
        <v>3</v>
      </c>
      <c r="J13" s="104">
        <v>555.5</v>
      </c>
      <c r="K13" s="104">
        <v>495</v>
      </c>
      <c r="L13" s="104">
        <v>444.2</v>
      </c>
      <c r="M13" s="102">
        <v>28</v>
      </c>
      <c r="N13" s="41">
        <f>'Приложение 2'!E18</f>
        <v>1578614.91</v>
      </c>
      <c r="O13" s="104">
        <v>0</v>
      </c>
      <c r="P13" s="104">
        <v>0</v>
      </c>
      <c r="Q13" s="104">
        <v>0</v>
      </c>
      <c r="R13" s="104">
        <f>N13</f>
        <v>1578614.91</v>
      </c>
      <c r="S13" s="104">
        <f>N13/K13</f>
        <v>3189.1210303030302</v>
      </c>
      <c r="T13" s="104">
        <v>4503.95</v>
      </c>
      <c r="U13" s="37" t="s">
        <v>48</v>
      </c>
    </row>
    <row r="14" spans="1:21" ht="9" customHeight="1">
      <c r="A14" s="40">
        <v>2</v>
      </c>
      <c r="B14" s="39" t="s">
        <v>50</v>
      </c>
      <c r="C14" s="101" t="s">
        <v>91</v>
      </c>
      <c r="D14" s="101"/>
      <c r="E14" s="102">
        <v>1971</v>
      </c>
      <c r="F14" s="102"/>
      <c r="G14" s="102" t="s">
        <v>30</v>
      </c>
      <c r="H14" s="102" t="s">
        <v>15</v>
      </c>
      <c r="I14" s="102" t="s">
        <v>15</v>
      </c>
      <c r="J14" s="104">
        <v>542.6</v>
      </c>
      <c r="K14" s="104">
        <v>480.3</v>
      </c>
      <c r="L14" s="104">
        <v>480.3</v>
      </c>
      <c r="M14" s="102">
        <v>18</v>
      </c>
      <c r="N14" s="41">
        <f>'Приложение 2'!E19</f>
        <v>1431961.9</v>
      </c>
      <c r="O14" s="104">
        <v>0</v>
      </c>
      <c r="P14" s="104">
        <v>0</v>
      </c>
      <c r="Q14" s="104">
        <v>0</v>
      </c>
      <c r="R14" s="104">
        <f>N14</f>
        <v>1431961.9</v>
      </c>
      <c r="S14" s="104">
        <f>N14/K14</f>
        <v>2981.3905892150738</v>
      </c>
      <c r="T14" s="104">
        <v>4503.95</v>
      </c>
      <c r="U14" s="43" t="s">
        <v>48</v>
      </c>
    </row>
    <row r="15" spans="1:21" ht="30.75" customHeight="1">
      <c r="A15" s="146" t="s">
        <v>66</v>
      </c>
      <c r="B15" s="147"/>
      <c r="C15" s="100"/>
      <c r="D15" s="100"/>
      <c r="E15" s="40" t="s">
        <v>64</v>
      </c>
      <c r="F15" s="40" t="s">
        <v>64</v>
      </c>
      <c r="G15" s="40" t="s">
        <v>64</v>
      </c>
      <c r="H15" s="40" t="s">
        <v>64</v>
      </c>
      <c r="I15" s="40" t="s">
        <v>64</v>
      </c>
      <c r="J15" s="41">
        <f t="shared" ref="J15:R15" si="0">SUM(J13:J14)</f>
        <v>1098.0999999999999</v>
      </c>
      <c r="K15" s="41">
        <f t="shared" si="0"/>
        <v>975.3</v>
      </c>
      <c r="L15" s="41">
        <f t="shared" si="0"/>
        <v>924.5</v>
      </c>
      <c r="M15" s="35">
        <f t="shared" si="0"/>
        <v>46</v>
      </c>
      <c r="N15" s="41">
        <f t="shared" si="0"/>
        <v>3010576.8099999996</v>
      </c>
      <c r="O15" s="41">
        <f t="shared" si="0"/>
        <v>0</v>
      </c>
      <c r="P15" s="41">
        <f t="shared" si="0"/>
        <v>0</v>
      </c>
      <c r="Q15" s="41">
        <f t="shared" si="0"/>
        <v>0</v>
      </c>
      <c r="R15" s="41">
        <f t="shared" si="0"/>
        <v>3010576.8099999996</v>
      </c>
      <c r="S15" s="104">
        <f>N15/K15</f>
        <v>3086.8212960114834</v>
      </c>
      <c r="T15" s="104"/>
      <c r="U15" s="40"/>
    </row>
  </sheetData>
  <sheetProtection selectLockedCells="1" selectUnlockedCells="1"/>
  <autoFilter ref="A11:V15"/>
  <mergeCells count="26">
    <mergeCell ref="K1:T1"/>
    <mergeCell ref="O8:R8"/>
    <mergeCell ref="N7:R7"/>
    <mergeCell ref="N8:N9"/>
    <mergeCell ref="K5:U5"/>
    <mergeCell ref="A6:U6"/>
    <mergeCell ref="B7:B10"/>
    <mergeCell ref="S7:S9"/>
    <mergeCell ref="K7:L7"/>
    <mergeCell ref="E8:E10"/>
    <mergeCell ref="A7:A10"/>
    <mergeCell ref="F8:F10"/>
    <mergeCell ref="K8:K9"/>
    <mergeCell ref="T7:T9"/>
    <mergeCell ref="U7:U10"/>
    <mergeCell ref="E7:F7"/>
    <mergeCell ref="R3:U3"/>
    <mergeCell ref="N4:U4"/>
    <mergeCell ref="A15:B15"/>
    <mergeCell ref="M7:M9"/>
    <mergeCell ref="H7:H10"/>
    <mergeCell ref="L8:L9"/>
    <mergeCell ref="J7:J9"/>
    <mergeCell ref="I7:I10"/>
    <mergeCell ref="A12:U12"/>
    <mergeCell ref="G7:G10"/>
  </mergeCells>
  <phoneticPr fontId="2" type="noConversion"/>
  <pageMargins left="0.74803149606299213" right="0.19685039370078741" top="1.1023622047244095" bottom="0.43307086614173229" header="1.1023622047244095" footer="0.19685039370078741"/>
  <pageSetup paperSize="9" scale="86" fitToHeight="0" orientation="landscape" r:id="rId1"/>
  <headerFooter alignWithMargins="0">
    <oddFooter>&amp;C&amp;"Arial Narrow,обычный"&amp;7&amp;P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19"/>
  <sheetViews>
    <sheetView view="pageBreakPreview" topLeftCell="A10" zoomScale="140" zoomScaleNormal="170" zoomScaleSheetLayoutView="140" workbookViewId="0">
      <selection activeCell="A19" sqref="A19"/>
    </sheetView>
  </sheetViews>
  <sheetFormatPr defaultRowHeight="12.75"/>
  <cols>
    <col min="1" max="1" width="4" style="9" customWidth="1"/>
    <col min="2" max="2" width="38.33203125" style="9" customWidth="1"/>
    <col min="3" max="3" width="14.6640625" style="19" hidden="1" customWidth="1"/>
    <col min="4" max="4" width="13.5" style="19" hidden="1" customWidth="1"/>
    <col min="5" max="5" width="12" style="7" customWidth="1"/>
    <col min="6" max="6" width="10" style="7" customWidth="1"/>
    <col min="7" max="7" width="4.33203125" style="16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5.6640625" style="10" customWidth="1"/>
    <col min="14" max="14" width="8.5" style="10" customWidth="1"/>
    <col min="15" max="15" width="7.1640625" style="10" customWidth="1"/>
    <col min="16" max="16" width="9.5" style="10" customWidth="1"/>
    <col min="17" max="17" width="4" style="10" customWidth="1"/>
    <col min="18" max="18" width="4.33203125" style="10" customWidth="1"/>
    <col min="19" max="19" width="7" style="10" customWidth="1"/>
    <col min="20" max="20" width="9" style="10" customWidth="1"/>
    <col min="21" max="21" width="9.83203125" style="10" customWidth="1"/>
    <col min="22" max="22" width="4.83203125" style="10" customWidth="1"/>
    <col min="23" max="23" width="15.5" style="9" bestFit="1" customWidth="1"/>
    <col min="24" max="24" width="14" style="9" customWidth="1"/>
    <col min="25" max="16384" width="9.33203125" style="9"/>
  </cols>
  <sheetData>
    <row r="1" spans="1:23" ht="11.25" hidden="1" customHeight="1">
      <c r="E1" s="10"/>
      <c r="F1" s="10"/>
      <c r="L1" s="11"/>
      <c r="M1" s="166" t="s">
        <v>46</v>
      </c>
      <c r="N1" s="166"/>
      <c r="O1" s="166"/>
      <c r="P1" s="166"/>
      <c r="Q1" s="166"/>
      <c r="R1" s="166"/>
      <c r="S1" s="166"/>
      <c r="T1" s="166"/>
      <c r="U1" s="166"/>
      <c r="V1" s="166"/>
    </row>
    <row r="2" spans="1:23" ht="6" hidden="1" customHeight="1">
      <c r="E2" s="10"/>
      <c r="F2" s="10"/>
      <c r="L2" s="12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3" ht="47.25" hidden="1" customHeight="1">
      <c r="E3" s="10"/>
      <c r="F3" s="10"/>
      <c r="L3" s="12"/>
      <c r="M3" s="5"/>
      <c r="N3" s="5"/>
      <c r="O3" s="168" t="s">
        <v>71</v>
      </c>
      <c r="P3" s="168"/>
      <c r="Q3" s="168"/>
      <c r="R3" s="168"/>
      <c r="S3" s="168"/>
      <c r="T3" s="168"/>
      <c r="U3" s="168"/>
      <c r="V3" s="168"/>
    </row>
    <row r="4" spans="1:23" ht="2.25" hidden="1" customHeight="1">
      <c r="E4" s="10"/>
      <c r="F4" s="10"/>
      <c r="L4" s="12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3" ht="2.25" hidden="1" customHeight="1">
      <c r="N5" s="13"/>
      <c r="O5" s="13"/>
      <c r="P5" s="13"/>
      <c r="Q5" s="13"/>
      <c r="R5" s="13"/>
      <c r="S5" s="13"/>
      <c r="T5" s="13"/>
      <c r="U5" s="13"/>
      <c r="V5" s="13"/>
    </row>
    <row r="6" spans="1:23" ht="24.75" hidden="1" customHeight="1">
      <c r="A6" s="169" t="s">
        <v>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</row>
    <row r="7" spans="1:23" ht="45.75" customHeight="1">
      <c r="A7" s="123"/>
      <c r="B7" s="123"/>
      <c r="C7" s="123"/>
      <c r="D7" s="123"/>
      <c r="E7" s="124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71"/>
      <c r="T7" s="171"/>
      <c r="U7" s="171"/>
      <c r="V7" s="171"/>
    </row>
    <row r="8" spans="1:23" ht="60" customHeight="1">
      <c r="A8" s="123"/>
      <c r="B8" s="123"/>
      <c r="C8" s="123"/>
      <c r="D8" s="123"/>
      <c r="E8" s="124"/>
      <c r="F8" s="123"/>
      <c r="G8" s="125"/>
      <c r="H8" s="123"/>
      <c r="I8" s="123"/>
      <c r="J8" s="123"/>
      <c r="K8" s="123"/>
      <c r="L8" s="123"/>
      <c r="M8" s="123"/>
      <c r="N8" s="123"/>
      <c r="O8" s="126"/>
      <c r="P8" s="171" t="s">
        <v>139</v>
      </c>
      <c r="Q8" s="171"/>
      <c r="R8" s="171"/>
      <c r="S8" s="171"/>
      <c r="T8" s="171"/>
      <c r="U8" s="171"/>
      <c r="V8" s="171"/>
    </row>
    <row r="9" spans="1:23" ht="18.75" customHeight="1">
      <c r="A9" s="170" t="s">
        <v>134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</row>
    <row r="10" spans="1:23" ht="21" customHeight="1">
      <c r="A10" s="167" t="s">
        <v>69</v>
      </c>
      <c r="B10" s="167" t="s">
        <v>8</v>
      </c>
      <c r="C10" s="127"/>
      <c r="D10" s="128"/>
      <c r="E10" s="173" t="s">
        <v>31</v>
      </c>
      <c r="F10" s="167" t="s">
        <v>72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 t="s">
        <v>32</v>
      </c>
      <c r="T10" s="167"/>
      <c r="U10" s="167"/>
      <c r="V10" s="167"/>
    </row>
    <row r="11" spans="1:23" ht="78" customHeight="1">
      <c r="A11" s="167"/>
      <c r="B11" s="167"/>
      <c r="C11" s="127"/>
      <c r="D11" s="128"/>
      <c r="E11" s="173"/>
      <c r="F11" s="129" t="s">
        <v>33</v>
      </c>
      <c r="G11" s="167" t="s">
        <v>34</v>
      </c>
      <c r="H11" s="167"/>
      <c r="I11" s="167" t="s">
        <v>35</v>
      </c>
      <c r="J11" s="167"/>
      <c r="K11" s="167"/>
      <c r="L11" s="167"/>
      <c r="M11" s="167" t="s">
        <v>36</v>
      </c>
      <c r="N11" s="167"/>
      <c r="O11" s="167" t="s">
        <v>37</v>
      </c>
      <c r="P11" s="167"/>
      <c r="Q11" s="167" t="s">
        <v>38</v>
      </c>
      <c r="R11" s="167"/>
      <c r="S11" s="130" t="s">
        <v>2</v>
      </c>
      <c r="T11" s="130" t="s">
        <v>3</v>
      </c>
      <c r="U11" s="131" t="s">
        <v>4</v>
      </c>
      <c r="V11" s="131" t="s">
        <v>5</v>
      </c>
    </row>
    <row r="12" spans="1:23" ht="15" customHeight="1">
      <c r="A12" s="167"/>
      <c r="B12" s="167"/>
      <c r="C12" s="127"/>
      <c r="D12" s="128"/>
      <c r="E12" s="129" t="s">
        <v>51</v>
      </c>
      <c r="F12" s="129" t="s">
        <v>13</v>
      </c>
      <c r="G12" s="132" t="s">
        <v>39</v>
      </c>
      <c r="H12" s="131" t="s">
        <v>13</v>
      </c>
      <c r="I12" s="129" t="s">
        <v>73</v>
      </c>
      <c r="J12" s="129"/>
      <c r="K12" s="129"/>
      <c r="L12" s="129" t="s">
        <v>13</v>
      </c>
      <c r="M12" s="131" t="s">
        <v>73</v>
      </c>
      <c r="N12" s="131" t="s">
        <v>13</v>
      </c>
      <c r="O12" s="131" t="s">
        <v>73</v>
      </c>
      <c r="P12" s="131" t="s">
        <v>13</v>
      </c>
      <c r="Q12" s="133" t="s">
        <v>74</v>
      </c>
      <c r="R12" s="131" t="s">
        <v>13</v>
      </c>
      <c r="S12" s="131" t="s">
        <v>13</v>
      </c>
      <c r="T12" s="131" t="s">
        <v>13</v>
      </c>
      <c r="U12" s="131" t="s">
        <v>13</v>
      </c>
      <c r="V12" s="131" t="s">
        <v>13</v>
      </c>
      <c r="W12" s="17"/>
    </row>
    <row r="13" spans="1:23" ht="9" customHeight="1">
      <c r="A13" s="131" t="s">
        <v>14</v>
      </c>
      <c r="B13" s="131" t="s">
        <v>15</v>
      </c>
      <c r="C13" s="127"/>
      <c r="D13" s="128"/>
      <c r="E13" s="131" t="s">
        <v>16</v>
      </c>
      <c r="F13" s="129" t="s">
        <v>17</v>
      </c>
      <c r="G13" s="132" t="s">
        <v>18</v>
      </c>
      <c r="H13" s="131" t="s">
        <v>19</v>
      </c>
      <c r="I13" s="129" t="s">
        <v>20</v>
      </c>
      <c r="J13" s="129"/>
      <c r="K13" s="129"/>
      <c r="L13" s="129" t="s">
        <v>21</v>
      </c>
      <c r="M13" s="131" t="s">
        <v>22</v>
      </c>
      <c r="N13" s="131" t="s">
        <v>23</v>
      </c>
      <c r="O13" s="131" t="s">
        <v>24</v>
      </c>
      <c r="P13" s="131" t="s">
        <v>25</v>
      </c>
      <c r="Q13" s="131" t="s">
        <v>26</v>
      </c>
      <c r="R13" s="131" t="s">
        <v>27</v>
      </c>
      <c r="S13" s="131" t="s">
        <v>28</v>
      </c>
      <c r="T13" s="131" t="s">
        <v>29</v>
      </c>
      <c r="U13" s="131">
        <v>17</v>
      </c>
      <c r="V13" s="131">
        <v>18</v>
      </c>
    </row>
    <row r="14" spans="1:23" ht="16.5" customHeight="1">
      <c r="A14" s="167" t="s">
        <v>92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7"/>
    </row>
    <row r="15" spans="1:23" ht="25.5" customHeight="1">
      <c r="A15" s="172" t="s">
        <v>68</v>
      </c>
      <c r="B15" s="172"/>
      <c r="C15" s="129"/>
      <c r="D15" s="127"/>
      <c r="E15" s="141">
        <f t="shared" ref="E15:V17" si="0">SUM(E16:E17)</f>
        <v>3010576.8099999996</v>
      </c>
      <c r="F15" s="141">
        <f t="shared" si="0"/>
        <v>0</v>
      </c>
      <c r="G15" s="132">
        <f t="shared" si="0"/>
        <v>0</v>
      </c>
      <c r="H15" s="141">
        <f t="shared" si="0"/>
        <v>0</v>
      </c>
      <c r="I15" s="141">
        <f t="shared" si="0"/>
        <v>1010.25</v>
      </c>
      <c r="J15" s="129" t="e">
        <f>#REF!+#REF!+#REF!+#REF!+#REF!+#REF!+#REF!+#REF!+#REF!+#REF!+#REF!+#REF!+J17+#REF!+#REF!+#REF!+#REF!+#REF!+#REF!+#REF!+#REF!+#REF!+#REF!+#REF!+#REF!+#REF!+#REF!+#REF!+#REF!+#REF!+#REF!+#REF!+#REF!+#REF!+#REF!+#REF!+#REF!+#REF!+#REF!+#REF!+#REF!+#REF!+#REF!+#REF!</f>
        <v>#REF!</v>
      </c>
      <c r="K15" s="129" t="e">
        <f>#REF!+#REF!+#REF!+#REF!+#REF!+#REF!+#REF!+#REF!+#REF!+#REF!+#REF!+#REF!+K17+#REF!+#REF!+#REF!+#REF!+#REF!+#REF!+#REF!+#REF!+#REF!+#REF!+#REF!+#REF!+#REF!+#REF!+#REF!+#REF!+#REF!+#REF!+#REF!+#REF!+#REF!+#REF!+#REF!+#REF!+#REF!+#REF!+#REF!+#REF!+#REF!+#REF!+#REF!</f>
        <v>#REF!</v>
      </c>
      <c r="L15" s="141">
        <f t="shared" si="0"/>
        <v>3010576.8099999996</v>
      </c>
      <c r="M15" s="141">
        <f t="shared" si="0"/>
        <v>0</v>
      </c>
      <c r="N15" s="141">
        <f t="shared" si="0"/>
        <v>0</v>
      </c>
      <c r="O15" s="141">
        <f t="shared" si="0"/>
        <v>0</v>
      </c>
      <c r="P15" s="141">
        <f t="shared" si="0"/>
        <v>0</v>
      </c>
      <c r="Q15" s="141">
        <f t="shared" si="0"/>
        <v>0</v>
      </c>
      <c r="R15" s="141">
        <f t="shared" si="0"/>
        <v>0</v>
      </c>
      <c r="S15" s="141">
        <f t="shared" si="0"/>
        <v>0</v>
      </c>
      <c r="T15" s="141">
        <f t="shared" si="0"/>
        <v>0</v>
      </c>
      <c r="U15" s="141">
        <f t="shared" si="0"/>
        <v>0</v>
      </c>
      <c r="V15" s="141">
        <f t="shared" si="0"/>
        <v>0</v>
      </c>
      <c r="W15" s="17"/>
    </row>
    <row r="16" spans="1:23" ht="9" customHeight="1">
      <c r="A16" s="174" t="s">
        <v>67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</row>
    <row r="17" spans="1:22" ht="23.25" customHeight="1">
      <c r="A17" s="172" t="s">
        <v>68</v>
      </c>
      <c r="B17" s="172"/>
      <c r="C17" s="127"/>
      <c r="D17" s="127"/>
      <c r="E17" s="129">
        <f t="shared" si="0"/>
        <v>3010576.8099999996</v>
      </c>
      <c r="F17" s="129">
        <f t="shared" si="0"/>
        <v>0</v>
      </c>
      <c r="G17" s="132">
        <f t="shared" si="0"/>
        <v>0</v>
      </c>
      <c r="H17" s="129">
        <f t="shared" si="0"/>
        <v>0</v>
      </c>
      <c r="I17" s="129">
        <f t="shared" si="0"/>
        <v>1010.25</v>
      </c>
      <c r="J17" s="129">
        <f t="shared" si="0"/>
        <v>0</v>
      </c>
      <c r="K17" s="129">
        <f t="shared" si="0"/>
        <v>6876.1</v>
      </c>
      <c r="L17" s="129">
        <f t="shared" si="0"/>
        <v>3010576.8099999996</v>
      </c>
      <c r="M17" s="141">
        <f t="shared" si="0"/>
        <v>0</v>
      </c>
      <c r="N17" s="129">
        <f t="shared" si="0"/>
        <v>0</v>
      </c>
      <c r="O17" s="129">
        <f t="shared" si="0"/>
        <v>0</v>
      </c>
      <c r="P17" s="129">
        <f t="shared" si="0"/>
        <v>0</v>
      </c>
      <c r="Q17" s="129">
        <f t="shared" si="0"/>
        <v>0</v>
      </c>
      <c r="R17" s="129">
        <f t="shared" si="0"/>
        <v>0</v>
      </c>
      <c r="S17" s="129">
        <f t="shared" si="0"/>
        <v>0</v>
      </c>
      <c r="T17" s="129">
        <f t="shared" si="0"/>
        <v>0</v>
      </c>
      <c r="U17" s="129">
        <f t="shared" si="0"/>
        <v>0</v>
      </c>
      <c r="V17" s="129">
        <f t="shared" si="0"/>
        <v>0</v>
      </c>
    </row>
    <row r="18" spans="1:22" ht="9" customHeight="1">
      <c r="A18" s="131">
        <v>1</v>
      </c>
      <c r="B18" s="134" t="s">
        <v>49</v>
      </c>
      <c r="C18" s="127" t="s">
        <v>91</v>
      </c>
      <c r="D18" s="127"/>
      <c r="E18" s="129">
        <f>F18+H18+L18+N18+P18+R18+S18+T18+U18+V18</f>
        <v>1578614.91</v>
      </c>
      <c r="F18" s="129">
        <v>0</v>
      </c>
      <c r="G18" s="132">
        <v>0</v>
      </c>
      <c r="H18" s="129">
        <v>0</v>
      </c>
      <c r="I18" s="129">
        <v>551.25</v>
      </c>
      <c r="J18" s="129" t="s">
        <v>47</v>
      </c>
      <c r="K18" s="129">
        <v>3438.05</v>
      </c>
      <c r="L18" s="129">
        <v>1578614.91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</row>
    <row r="19" spans="1:22" ht="9" customHeight="1">
      <c r="A19" s="131">
        <v>2</v>
      </c>
      <c r="B19" s="134" t="s">
        <v>50</v>
      </c>
      <c r="C19" s="127" t="s">
        <v>91</v>
      </c>
      <c r="D19" s="127"/>
      <c r="E19" s="129">
        <f>F19+H19+L19+N19+P19+R19+S19+T19+U19+V19</f>
        <v>1431961.9</v>
      </c>
      <c r="F19" s="129">
        <v>0</v>
      </c>
      <c r="G19" s="132">
        <v>0</v>
      </c>
      <c r="H19" s="129">
        <v>0</v>
      </c>
      <c r="I19" s="129">
        <v>459</v>
      </c>
      <c r="J19" s="129" t="s">
        <v>47</v>
      </c>
      <c r="K19" s="129">
        <v>3438.05</v>
      </c>
      <c r="L19" s="129">
        <v>1431961.9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</row>
  </sheetData>
  <autoFilter ref="A13:X19"/>
  <mergeCells count="20">
    <mergeCell ref="A17:B17"/>
    <mergeCell ref="O11:P11"/>
    <mergeCell ref="E10:E11"/>
    <mergeCell ref="A16:V16"/>
    <mergeCell ref="G11:H11"/>
    <mergeCell ref="B10:B12"/>
    <mergeCell ref="A14:V14"/>
    <mergeCell ref="A15:B15"/>
    <mergeCell ref="M1:V1"/>
    <mergeCell ref="S10:V10"/>
    <mergeCell ref="I11:L11"/>
    <mergeCell ref="Q11:R11"/>
    <mergeCell ref="O3:V3"/>
    <mergeCell ref="F10:R10"/>
    <mergeCell ref="M11:N11"/>
    <mergeCell ref="A6:V6"/>
    <mergeCell ref="A9:V9"/>
    <mergeCell ref="P8:V8"/>
    <mergeCell ref="S7:V7"/>
    <mergeCell ref="A10:A12"/>
  </mergeCells>
  <phoneticPr fontId="0" type="noConversion"/>
  <pageMargins left="0.74803149606299213" right="0.19685039370078741" top="1.0629921259842521" bottom="0.43307086614173229" header="1.1023622047244095" footer="0.19685039370078741"/>
  <pageSetup scale="84" fitToHeight="0" orientation="landscape" r:id="rId1"/>
  <headerFooter alignWithMargins="0">
    <oddFooter>&amp;C&amp;"Arial Narrow,обычный"&amp;7&amp;P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S11"/>
  <sheetViews>
    <sheetView view="pageBreakPreview" topLeftCell="A2" zoomScale="115" zoomScaleNormal="140" zoomScaleSheetLayoutView="115" workbookViewId="0">
      <selection activeCell="A11" sqref="A11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5" max="15" width="11.83203125" hidden="1" customWidth="1"/>
    <col min="19" max="19" width="17.6640625" customWidth="1"/>
  </cols>
  <sheetData>
    <row r="1" spans="1:19" ht="11.25" hidden="1" customHeight="1">
      <c r="A1" s="6"/>
      <c r="B1" s="4"/>
      <c r="D1" s="1"/>
      <c r="E1" s="1"/>
      <c r="F1" s="1"/>
      <c r="G1" s="2"/>
      <c r="H1" s="3"/>
      <c r="I1" s="3"/>
    </row>
    <row r="2" spans="1:19" s="9" customFormat="1" ht="54" customHeight="1">
      <c r="A2" s="14"/>
      <c r="B2" s="14"/>
      <c r="C2" s="113"/>
      <c r="D2" s="113"/>
      <c r="E2" s="113"/>
      <c r="F2" s="113"/>
      <c r="G2" s="113"/>
      <c r="H2" s="111"/>
      <c r="I2" s="113"/>
      <c r="J2" s="111"/>
      <c r="K2" s="175"/>
      <c r="L2" s="175"/>
      <c r="M2" s="175"/>
      <c r="N2" s="175"/>
    </row>
    <row r="3" spans="1:19" s="9" customFormat="1" ht="45.75" customHeight="1">
      <c r="A3" s="14"/>
      <c r="B3" s="14"/>
      <c r="C3" s="113"/>
      <c r="D3" s="113"/>
      <c r="E3" s="113"/>
      <c r="F3" s="113"/>
      <c r="G3" s="113"/>
      <c r="H3" s="176" t="s">
        <v>140</v>
      </c>
      <c r="I3" s="176"/>
      <c r="J3" s="176"/>
      <c r="K3" s="176"/>
      <c r="L3" s="176"/>
      <c r="M3" s="176"/>
      <c r="N3" s="176"/>
      <c r="O3" s="176"/>
    </row>
    <row r="4" spans="1:19" s="9" customFormat="1" ht="3" hidden="1" customHeight="1">
      <c r="A4" s="14"/>
      <c r="B4" s="14"/>
      <c r="C4" s="15"/>
      <c r="D4" s="113"/>
      <c r="E4" s="113"/>
      <c r="F4" s="113"/>
      <c r="G4" s="113"/>
      <c r="H4" s="177"/>
      <c r="I4" s="177"/>
      <c r="J4" s="177"/>
      <c r="K4" s="177"/>
      <c r="L4" s="177"/>
      <c r="M4" s="177"/>
      <c r="N4" s="177"/>
    </row>
    <row r="5" spans="1:19" s="9" customFormat="1" ht="18" customHeight="1">
      <c r="A5" s="179" t="s">
        <v>136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1:19" s="9" customFormat="1" ht="12.75" customHeight="1">
      <c r="A6" s="180" t="s">
        <v>94</v>
      </c>
      <c r="B6" s="180" t="s">
        <v>40</v>
      </c>
      <c r="C6" s="187" t="s">
        <v>9</v>
      </c>
      <c r="D6" s="180" t="s">
        <v>7</v>
      </c>
      <c r="E6" s="182" t="s">
        <v>41</v>
      </c>
      <c r="F6" s="183"/>
      <c r="G6" s="183"/>
      <c r="H6" s="183"/>
      <c r="I6" s="184"/>
      <c r="J6" s="178" t="s">
        <v>10</v>
      </c>
      <c r="K6" s="178"/>
      <c r="L6" s="178"/>
      <c r="M6" s="178"/>
      <c r="N6" s="178"/>
    </row>
    <row r="7" spans="1:19" s="9" customFormat="1" ht="85.5" customHeight="1">
      <c r="A7" s="185"/>
      <c r="B7" s="185"/>
      <c r="C7" s="188"/>
      <c r="D7" s="181"/>
      <c r="E7" s="110" t="s">
        <v>42</v>
      </c>
      <c r="F7" s="110" t="s">
        <v>43</v>
      </c>
      <c r="G7" s="110" t="s">
        <v>44</v>
      </c>
      <c r="H7" s="110" t="s">
        <v>45</v>
      </c>
      <c r="I7" s="110" t="s">
        <v>95</v>
      </c>
      <c r="J7" s="110" t="s">
        <v>42</v>
      </c>
      <c r="K7" s="110" t="s">
        <v>43</v>
      </c>
      <c r="L7" s="110" t="s">
        <v>44</v>
      </c>
      <c r="M7" s="109" t="s">
        <v>45</v>
      </c>
      <c r="N7" s="109" t="s">
        <v>95</v>
      </c>
    </row>
    <row r="8" spans="1:19" s="9" customFormat="1">
      <c r="A8" s="186"/>
      <c r="B8" s="186"/>
      <c r="C8" s="21" t="s">
        <v>11</v>
      </c>
      <c r="D8" s="110" t="s">
        <v>12</v>
      </c>
      <c r="E8" s="110" t="s">
        <v>39</v>
      </c>
      <c r="F8" s="110" t="s">
        <v>39</v>
      </c>
      <c r="G8" s="110" t="s">
        <v>39</v>
      </c>
      <c r="H8" s="110" t="s">
        <v>39</v>
      </c>
      <c r="I8" s="110" t="s">
        <v>39</v>
      </c>
      <c r="J8" s="110" t="s">
        <v>13</v>
      </c>
      <c r="K8" s="110" t="s">
        <v>13</v>
      </c>
      <c r="L8" s="110" t="s">
        <v>13</v>
      </c>
      <c r="M8" s="109" t="s">
        <v>13</v>
      </c>
      <c r="N8" s="109" t="s">
        <v>13</v>
      </c>
    </row>
    <row r="9" spans="1:19" s="9" customFormat="1" ht="9.75" customHeight="1">
      <c r="A9" s="110">
        <v>1</v>
      </c>
      <c r="B9" s="110">
        <v>2</v>
      </c>
      <c r="C9" s="90">
        <v>3</v>
      </c>
      <c r="D9" s="112">
        <v>4</v>
      </c>
      <c r="E9" s="112">
        <v>5</v>
      </c>
      <c r="F9" s="112">
        <v>6</v>
      </c>
      <c r="G9" s="112">
        <v>7</v>
      </c>
      <c r="H9" s="112">
        <v>8</v>
      </c>
      <c r="I9" s="112">
        <v>9</v>
      </c>
      <c r="J9" s="112">
        <v>10</v>
      </c>
      <c r="K9" s="112">
        <v>11</v>
      </c>
      <c r="L9" s="112">
        <v>12</v>
      </c>
      <c r="M9" s="112">
        <v>13</v>
      </c>
      <c r="N9" s="112">
        <v>14</v>
      </c>
    </row>
    <row r="10" spans="1:19" s="92" customFormat="1" ht="13.5" customHeight="1">
      <c r="A10" s="178" t="s">
        <v>96</v>
      </c>
      <c r="B10" s="178"/>
      <c r="C10" s="109">
        <f>SUM(C11:C11)</f>
        <v>1098.0999999999999</v>
      </c>
      <c r="D10" s="24">
        <f>SUM(D11:D11)</f>
        <v>46</v>
      </c>
      <c r="E10" s="18">
        <v>0</v>
      </c>
      <c r="F10" s="24">
        <v>0</v>
      </c>
      <c r="G10" s="18">
        <v>0</v>
      </c>
      <c r="H10" s="24">
        <f>SUM(H11:H11)</f>
        <v>2</v>
      </c>
      <c r="I10" s="24">
        <f>SUM(I11:I11)</f>
        <v>2</v>
      </c>
      <c r="J10" s="109">
        <v>0</v>
      </c>
      <c r="K10" s="109">
        <v>0</v>
      </c>
      <c r="L10" s="109">
        <v>0</v>
      </c>
      <c r="M10" s="109">
        <f>SUM(M11:M11)</f>
        <v>3010576.8099999996</v>
      </c>
      <c r="N10" s="109">
        <f>SUM(N11:N11)</f>
        <v>3010576.8099999996</v>
      </c>
      <c r="O10" s="91"/>
      <c r="S10" s="91">
        <f>N10+'Приложение 3 КСП 2018-2019 гг'!F8</f>
        <v>8054599.21</v>
      </c>
    </row>
    <row r="11" spans="1:19" s="9" customFormat="1" ht="22.5">
      <c r="A11" s="22">
        <v>1</v>
      </c>
      <c r="B11" s="108" t="s">
        <v>65</v>
      </c>
      <c r="C11" s="23">
        <f>'Приложение 1'!J15</f>
        <v>1098.0999999999999</v>
      </c>
      <c r="D11" s="24">
        <f>'Приложение 1'!M15</f>
        <v>46</v>
      </c>
      <c r="E11" s="18">
        <v>0</v>
      </c>
      <c r="F11" s="24">
        <v>0</v>
      </c>
      <c r="G11" s="18">
        <v>0</v>
      </c>
      <c r="H11" s="24">
        <v>2</v>
      </c>
      <c r="I11" s="24">
        <f t="shared" ref="I11" si="0">H11</f>
        <v>2</v>
      </c>
      <c r="J11" s="109">
        <v>0</v>
      </c>
      <c r="K11" s="109">
        <v>0</v>
      </c>
      <c r="L11" s="109">
        <v>0</v>
      </c>
      <c r="M11" s="23">
        <f>'Приложение 1'!N15</f>
        <v>3010576.8099999996</v>
      </c>
      <c r="N11" s="23">
        <f t="shared" ref="N11" si="1">M11</f>
        <v>3010576.8099999996</v>
      </c>
    </row>
  </sheetData>
  <autoFilter ref="A8:S11"/>
  <mergeCells count="11">
    <mergeCell ref="K2:N2"/>
    <mergeCell ref="H3:O3"/>
    <mergeCell ref="H4:N4"/>
    <mergeCell ref="A10:B10"/>
    <mergeCell ref="A5:N5"/>
    <mergeCell ref="D6:D7"/>
    <mergeCell ref="E6:I6"/>
    <mergeCell ref="J6:N6"/>
    <mergeCell ref="A6:A8"/>
    <mergeCell ref="B6:B8"/>
    <mergeCell ref="C6:C7"/>
  </mergeCells>
  <phoneticPr fontId="0" type="noConversion"/>
  <pageMargins left="0.74803149606299213" right="0.19685039370078741" top="0.86614173228346458" bottom="0.43307086614173229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view="pageBreakPreview" topLeftCell="A7" zoomScale="115" zoomScaleNormal="93" zoomScaleSheetLayoutView="115" workbookViewId="0">
      <selection activeCell="A9" sqref="A9:XFD9"/>
    </sheetView>
  </sheetViews>
  <sheetFormatPr defaultRowHeight="27.75" customHeight="1"/>
  <cols>
    <col min="1" max="1" width="3.1640625" style="14" customWidth="1"/>
    <col min="2" max="2" width="38.83203125" style="61" customWidth="1"/>
    <col min="3" max="3" width="8.6640625" style="58" customWidth="1"/>
    <col min="4" max="4" width="8.6640625" style="61" customWidth="1"/>
    <col min="5" max="5" width="5.33203125" style="20" customWidth="1"/>
    <col min="6" max="6" width="11.83203125" style="20" customWidth="1"/>
    <col min="7" max="8" width="2.33203125" style="20" customWidth="1"/>
    <col min="9" max="10" width="9" style="15" customWidth="1"/>
    <col min="11" max="11" width="7.1640625" style="60" customWidth="1"/>
    <col min="12" max="12" width="11.1640625" style="59" customWidth="1"/>
    <col min="13" max="13" width="9.83203125" style="59" customWidth="1"/>
    <col min="14" max="14" width="9.6640625" style="59" customWidth="1"/>
    <col min="15" max="15" width="8.83203125" style="59" customWidth="1"/>
    <col min="16" max="16" width="12.5" style="59" customWidth="1"/>
    <col min="17" max="17" width="11.6640625" style="59" customWidth="1"/>
    <col min="18" max="18" width="7.1640625" style="59" customWidth="1"/>
    <col min="19" max="19" width="5.5" style="58" customWidth="1"/>
    <col min="20" max="21" width="9.33203125" style="67"/>
    <col min="22" max="16384" width="9.33203125" style="14"/>
  </cols>
  <sheetData>
    <row r="1" spans="1:22" ht="38.25" customHeight="1">
      <c r="E1" s="136"/>
      <c r="F1" s="136"/>
      <c r="G1" s="136"/>
      <c r="H1" s="136"/>
      <c r="P1" s="194"/>
      <c r="Q1" s="194"/>
      <c r="R1" s="194"/>
      <c r="S1" s="194"/>
    </row>
    <row r="2" spans="1:22" ht="61.5" customHeight="1">
      <c r="E2" s="139"/>
      <c r="F2" s="139"/>
      <c r="G2" s="139"/>
      <c r="H2" s="139"/>
      <c r="N2" s="195" t="s">
        <v>141</v>
      </c>
      <c r="O2" s="195"/>
      <c r="P2" s="195"/>
      <c r="Q2" s="195"/>
      <c r="R2" s="195"/>
      <c r="S2" s="195"/>
    </row>
    <row r="3" spans="1:22" ht="24.75" customHeight="1">
      <c r="A3" s="64"/>
      <c r="B3" s="196" t="s">
        <v>133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64"/>
      <c r="R3" s="64"/>
      <c r="S3" s="64"/>
    </row>
    <row r="4" spans="1:22" ht="15.75" customHeight="1">
      <c r="A4" s="178" t="s">
        <v>94</v>
      </c>
      <c r="B4" s="178" t="s">
        <v>8</v>
      </c>
      <c r="C4" s="193" t="s">
        <v>105</v>
      </c>
      <c r="D4" s="192" t="s">
        <v>104</v>
      </c>
      <c r="E4" s="192" t="s">
        <v>103</v>
      </c>
      <c r="F4" s="192" t="s">
        <v>54</v>
      </c>
      <c r="G4" s="192" t="s">
        <v>55</v>
      </c>
      <c r="H4" s="192" t="s">
        <v>56</v>
      </c>
      <c r="I4" s="189" t="s">
        <v>9</v>
      </c>
      <c r="J4" s="189" t="s">
        <v>102</v>
      </c>
      <c r="K4" s="190" t="s">
        <v>58</v>
      </c>
      <c r="L4" s="197" t="s">
        <v>10</v>
      </c>
      <c r="M4" s="197"/>
      <c r="N4" s="197"/>
      <c r="O4" s="197"/>
      <c r="P4" s="197"/>
      <c r="Q4" s="197"/>
      <c r="R4" s="197"/>
      <c r="S4" s="193" t="s">
        <v>61</v>
      </c>
    </row>
    <row r="5" spans="1:22" ht="18.75" customHeight="1">
      <c r="A5" s="178"/>
      <c r="B5" s="178"/>
      <c r="C5" s="193"/>
      <c r="D5" s="192"/>
      <c r="E5" s="192"/>
      <c r="F5" s="192"/>
      <c r="G5" s="192"/>
      <c r="H5" s="192"/>
      <c r="I5" s="189"/>
      <c r="J5" s="189"/>
      <c r="K5" s="190"/>
      <c r="L5" s="191" t="s">
        <v>70</v>
      </c>
      <c r="M5" s="197" t="s">
        <v>80</v>
      </c>
      <c r="N5" s="197"/>
      <c r="O5" s="197"/>
      <c r="P5" s="197"/>
      <c r="Q5" s="197"/>
      <c r="R5" s="197"/>
      <c r="S5" s="193"/>
    </row>
    <row r="6" spans="1:22" ht="96.75" customHeight="1">
      <c r="A6" s="178"/>
      <c r="B6" s="178"/>
      <c r="C6" s="193"/>
      <c r="D6" s="192"/>
      <c r="E6" s="192"/>
      <c r="F6" s="192"/>
      <c r="G6" s="192"/>
      <c r="H6" s="192"/>
      <c r="I6" s="189"/>
      <c r="J6" s="189"/>
      <c r="K6" s="190"/>
      <c r="L6" s="191"/>
      <c r="M6" s="191" t="s">
        <v>101</v>
      </c>
      <c r="N6" s="191" t="s">
        <v>78</v>
      </c>
      <c r="O6" s="191" t="s">
        <v>79</v>
      </c>
      <c r="P6" s="191" t="s">
        <v>81</v>
      </c>
      <c r="Q6" s="191"/>
      <c r="R6" s="191" t="s">
        <v>100</v>
      </c>
      <c r="S6" s="193"/>
    </row>
    <row r="7" spans="1:22" ht="101.25" customHeight="1">
      <c r="A7" s="178"/>
      <c r="B7" s="178"/>
      <c r="C7" s="193"/>
      <c r="D7" s="192"/>
      <c r="E7" s="192"/>
      <c r="F7" s="192"/>
      <c r="G7" s="192"/>
      <c r="H7" s="192"/>
      <c r="I7" s="189"/>
      <c r="J7" s="189"/>
      <c r="K7" s="190"/>
      <c r="L7" s="191"/>
      <c r="M7" s="191"/>
      <c r="N7" s="191"/>
      <c r="O7" s="191"/>
      <c r="P7" s="63" t="s">
        <v>99</v>
      </c>
      <c r="Q7" s="63" t="s">
        <v>98</v>
      </c>
      <c r="R7" s="191"/>
      <c r="S7" s="193"/>
    </row>
    <row r="8" spans="1:22" ht="15" customHeight="1">
      <c r="A8" s="178"/>
      <c r="B8" s="178"/>
      <c r="C8" s="193"/>
      <c r="D8" s="192"/>
      <c r="E8" s="192"/>
      <c r="F8" s="192"/>
      <c r="G8" s="192"/>
      <c r="H8" s="192"/>
      <c r="I8" s="21" t="s">
        <v>11</v>
      </c>
      <c r="J8" s="21" t="s">
        <v>11</v>
      </c>
      <c r="K8" s="62" t="s">
        <v>12</v>
      </c>
      <c r="L8" s="56" t="s">
        <v>13</v>
      </c>
      <c r="M8" s="56" t="s">
        <v>13</v>
      </c>
      <c r="N8" s="56" t="s">
        <v>13</v>
      </c>
      <c r="O8" s="56" t="s">
        <v>13</v>
      </c>
      <c r="P8" s="56" t="s">
        <v>13</v>
      </c>
      <c r="Q8" s="56" t="s">
        <v>13</v>
      </c>
      <c r="R8" s="56" t="s">
        <v>13</v>
      </c>
      <c r="S8" s="193"/>
    </row>
    <row r="9" spans="1:22" ht="12" customHeight="1">
      <c r="A9" s="62">
        <v>1</v>
      </c>
      <c r="B9" s="62">
        <v>2</v>
      </c>
      <c r="C9" s="70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62">
        <v>11</v>
      </c>
      <c r="L9" s="62">
        <v>12</v>
      </c>
      <c r="M9" s="62">
        <v>13</v>
      </c>
      <c r="N9" s="62">
        <v>14</v>
      </c>
      <c r="O9" s="62">
        <v>15</v>
      </c>
      <c r="P9" s="62">
        <v>16</v>
      </c>
      <c r="Q9" s="62">
        <v>17</v>
      </c>
      <c r="R9" s="62">
        <v>18</v>
      </c>
      <c r="S9" s="62">
        <v>19</v>
      </c>
    </row>
    <row r="10" spans="1:22" ht="10.5" customHeight="1">
      <c r="A10" s="203" t="s">
        <v>97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</row>
    <row r="11" spans="1:22" ht="9" customHeight="1">
      <c r="A11" s="202" t="s">
        <v>65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69"/>
      <c r="U11" s="69"/>
      <c r="V11" s="67"/>
    </row>
    <row r="12" spans="1:22" ht="9" customHeight="1">
      <c r="A12" s="40">
        <v>1</v>
      </c>
      <c r="B12" s="72" t="s">
        <v>88</v>
      </c>
      <c r="C12" s="37" t="s">
        <v>121</v>
      </c>
      <c r="D12" s="45" t="s">
        <v>120</v>
      </c>
      <c r="E12" s="73" t="s">
        <v>87</v>
      </c>
      <c r="F12" s="73" t="s">
        <v>30</v>
      </c>
      <c r="G12" s="35">
        <v>2</v>
      </c>
      <c r="H12" s="35">
        <v>2</v>
      </c>
      <c r="I12" s="74">
        <v>531.5</v>
      </c>
      <c r="J12" s="74">
        <v>516.20000000000005</v>
      </c>
      <c r="K12" s="35">
        <v>15</v>
      </c>
      <c r="L12" s="44">
        <f>'Приложение 2 КСП 2018-2019 гг'!G14</f>
        <v>1777682.4</v>
      </c>
      <c r="M12" s="74">
        <v>0</v>
      </c>
      <c r="N12" s="74">
        <v>0</v>
      </c>
      <c r="O12" s="74">
        <v>0</v>
      </c>
      <c r="P12" s="74">
        <f t="shared" ref="P12" si="0">L12</f>
        <v>1777682.4</v>
      </c>
      <c r="Q12" s="74">
        <v>0</v>
      </c>
      <c r="R12" s="74">
        <v>0</v>
      </c>
      <c r="S12" s="37" t="s">
        <v>84</v>
      </c>
      <c r="T12" s="32"/>
      <c r="U12" s="33"/>
      <c r="V12" s="67"/>
    </row>
    <row r="13" spans="1:22" ht="28.5" customHeight="1">
      <c r="A13" s="201" t="s">
        <v>66</v>
      </c>
      <c r="B13" s="201"/>
      <c r="C13" s="37"/>
      <c r="D13" s="72"/>
      <c r="E13" s="40" t="s">
        <v>64</v>
      </c>
      <c r="F13" s="40" t="s">
        <v>64</v>
      </c>
      <c r="G13" s="40" t="s">
        <v>64</v>
      </c>
      <c r="H13" s="40" t="s">
        <v>64</v>
      </c>
      <c r="I13" s="41">
        <f>SUM(I12)</f>
        <v>531.5</v>
      </c>
      <c r="J13" s="41">
        <f t="shared" ref="J13:R13" si="1">SUM(J12)</f>
        <v>516.20000000000005</v>
      </c>
      <c r="K13" s="42">
        <f t="shared" si="1"/>
        <v>15</v>
      </c>
      <c r="L13" s="41">
        <f t="shared" si="1"/>
        <v>1777682.4</v>
      </c>
      <c r="M13" s="41">
        <f t="shared" si="1"/>
        <v>0</v>
      </c>
      <c r="N13" s="41">
        <f t="shared" si="1"/>
        <v>0</v>
      </c>
      <c r="O13" s="41">
        <f t="shared" si="1"/>
        <v>0</v>
      </c>
      <c r="P13" s="41">
        <f t="shared" si="1"/>
        <v>1777682.4</v>
      </c>
      <c r="Q13" s="41">
        <f t="shared" si="1"/>
        <v>0</v>
      </c>
      <c r="R13" s="41">
        <f t="shared" si="1"/>
        <v>0</v>
      </c>
      <c r="S13" s="74"/>
      <c r="T13" s="32"/>
      <c r="U13" s="68"/>
      <c r="V13" s="67"/>
    </row>
    <row r="14" spans="1:22" ht="17.25" customHeight="1">
      <c r="A14" s="198" t="s">
        <v>93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200"/>
      <c r="T14" s="34"/>
      <c r="U14" s="34"/>
      <c r="V14" s="67"/>
    </row>
    <row r="15" spans="1:22" ht="9" customHeight="1">
      <c r="A15" s="202" t="s">
        <v>65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69"/>
      <c r="U15" s="69"/>
    </row>
    <row r="16" spans="1:22" ht="9" customHeight="1">
      <c r="A16" s="40">
        <v>1</v>
      </c>
      <c r="B16" s="52" t="s">
        <v>89</v>
      </c>
      <c r="C16" s="37" t="s">
        <v>121</v>
      </c>
      <c r="D16" s="45" t="s">
        <v>120</v>
      </c>
      <c r="E16" s="54" t="s">
        <v>0</v>
      </c>
      <c r="F16" s="54" t="s">
        <v>30</v>
      </c>
      <c r="G16" s="35">
        <v>2</v>
      </c>
      <c r="H16" s="35">
        <v>1</v>
      </c>
      <c r="I16" s="53">
        <v>510.7</v>
      </c>
      <c r="J16" s="53">
        <v>424.1</v>
      </c>
      <c r="K16" s="35">
        <v>20</v>
      </c>
      <c r="L16" s="44">
        <f>'Приложение 2 КСП 2018-2019 гг'!G18</f>
        <v>1513512</v>
      </c>
      <c r="M16" s="83">
        <v>0</v>
      </c>
      <c r="N16" s="83">
        <v>0</v>
      </c>
      <c r="O16" s="83">
        <v>0</v>
      </c>
      <c r="P16" s="83">
        <f t="shared" ref="P16:P17" si="2">L16</f>
        <v>1513512</v>
      </c>
      <c r="Q16" s="83">
        <v>0</v>
      </c>
      <c r="R16" s="53">
        <v>0</v>
      </c>
      <c r="S16" s="37" t="s">
        <v>85</v>
      </c>
      <c r="T16" s="32"/>
      <c r="U16" s="33"/>
    </row>
    <row r="17" spans="1:22" ht="9" customHeight="1">
      <c r="A17" s="40">
        <v>2</v>
      </c>
      <c r="B17" s="52" t="s">
        <v>90</v>
      </c>
      <c r="C17" s="37" t="s">
        <v>121</v>
      </c>
      <c r="D17" s="45" t="s">
        <v>120</v>
      </c>
      <c r="E17" s="54" t="s">
        <v>86</v>
      </c>
      <c r="F17" s="54" t="s">
        <v>30</v>
      </c>
      <c r="G17" s="35">
        <v>2</v>
      </c>
      <c r="H17" s="35">
        <v>2</v>
      </c>
      <c r="I17" s="53">
        <v>534.20000000000005</v>
      </c>
      <c r="J17" s="53">
        <v>488.2</v>
      </c>
      <c r="K17" s="35">
        <v>20</v>
      </c>
      <c r="L17" s="44">
        <f>'Приложение 2 КСП 2018-2019 гг'!G19</f>
        <v>1752828</v>
      </c>
      <c r="M17" s="83">
        <v>0</v>
      </c>
      <c r="N17" s="83">
        <v>0</v>
      </c>
      <c r="O17" s="83">
        <v>0</v>
      </c>
      <c r="P17" s="83">
        <f t="shared" si="2"/>
        <v>1752828</v>
      </c>
      <c r="Q17" s="83">
        <v>0</v>
      </c>
      <c r="R17" s="53">
        <v>0</v>
      </c>
      <c r="S17" s="37" t="s">
        <v>85</v>
      </c>
      <c r="T17" s="32"/>
      <c r="U17" s="33"/>
    </row>
    <row r="18" spans="1:22" ht="24.75" customHeight="1">
      <c r="A18" s="201" t="s">
        <v>66</v>
      </c>
      <c r="B18" s="201"/>
      <c r="C18" s="37"/>
      <c r="D18" s="52"/>
      <c r="E18" s="40" t="s">
        <v>64</v>
      </c>
      <c r="F18" s="40" t="s">
        <v>64</v>
      </c>
      <c r="G18" s="40" t="s">
        <v>64</v>
      </c>
      <c r="H18" s="40" t="s">
        <v>64</v>
      </c>
      <c r="I18" s="41">
        <f>SUM(I16:I17)</f>
        <v>1044.9000000000001</v>
      </c>
      <c r="J18" s="41">
        <f t="shared" ref="J18:R18" si="3">SUM(J16:J17)</f>
        <v>912.3</v>
      </c>
      <c r="K18" s="42">
        <f t="shared" si="3"/>
        <v>40</v>
      </c>
      <c r="L18" s="41">
        <f t="shared" si="3"/>
        <v>3266340</v>
      </c>
      <c r="M18" s="41">
        <f t="shared" si="3"/>
        <v>0</v>
      </c>
      <c r="N18" s="41">
        <f t="shared" si="3"/>
        <v>0</v>
      </c>
      <c r="O18" s="41">
        <f t="shared" si="3"/>
        <v>0</v>
      </c>
      <c r="P18" s="41">
        <f t="shared" si="3"/>
        <v>3266340</v>
      </c>
      <c r="Q18" s="41">
        <f t="shared" si="3"/>
        <v>0</v>
      </c>
      <c r="R18" s="41">
        <f t="shared" si="3"/>
        <v>0</v>
      </c>
      <c r="S18" s="53"/>
      <c r="T18" s="32"/>
      <c r="U18" s="68"/>
    </row>
    <row r="19" spans="1:22" ht="9" customHeight="1">
      <c r="V19" s="67"/>
    </row>
    <row r="20" spans="1:22" ht="27.75" customHeight="1">
      <c r="V20" s="67"/>
    </row>
  </sheetData>
  <sheetProtection selectLockedCells="1" selectUnlockedCells="1"/>
  <autoFilter ref="A9:V18"/>
  <mergeCells count="29">
    <mergeCell ref="A14:S14"/>
    <mergeCell ref="A18:B18"/>
    <mergeCell ref="A15:S15"/>
    <mergeCell ref="A10:S10"/>
    <mergeCell ref="A13:B13"/>
    <mergeCell ref="A11:S11"/>
    <mergeCell ref="S4:S8"/>
    <mergeCell ref="P1:S1"/>
    <mergeCell ref="N2:S2"/>
    <mergeCell ref="B3:P3"/>
    <mergeCell ref="M6:M7"/>
    <mergeCell ref="N6:N7"/>
    <mergeCell ref="O6:O7"/>
    <mergeCell ref="L4:R4"/>
    <mergeCell ref="M5:R5"/>
    <mergeCell ref="E4:E8"/>
    <mergeCell ref="R6:R7"/>
    <mergeCell ref="C4:C8"/>
    <mergeCell ref="H4:H8"/>
    <mergeCell ref="P6:Q6"/>
    <mergeCell ref="I4:I7"/>
    <mergeCell ref="J4:J7"/>
    <mergeCell ref="K4:K7"/>
    <mergeCell ref="L5:L7"/>
    <mergeCell ref="A4:A8"/>
    <mergeCell ref="B4:B8"/>
    <mergeCell ref="D4:D8"/>
    <mergeCell ref="F4:F8"/>
    <mergeCell ref="G4:G8"/>
  </mergeCells>
  <pageMargins left="0.74803149606299213" right="0.19685039370078741" top="1.1023622047244095" bottom="0.43307086614173229" header="1.1023622047244095" footer="0.19685039370078741"/>
  <pageSetup paperSize="9" scale="83" firstPageNumber="9" fitToHeight="0" orientation="landscape" useFirstPageNumber="1" r:id="rId1"/>
  <headerFooter alignWithMargins="0">
    <oddFooter>&amp;C&amp;"Arial Narrow,обычный"&amp;7&amp;P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view="pageBreakPreview" topLeftCell="K1" zoomScale="115" zoomScaleNormal="115" zoomScaleSheetLayoutView="115" workbookViewId="0">
      <pane ySplit="11" topLeftCell="A12" activePane="bottomLeft" state="frozen"/>
      <selection pane="bottomLeft" activeCell="A13" sqref="A13:XFD13"/>
    </sheetView>
  </sheetViews>
  <sheetFormatPr defaultRowHeight="12.75"/>
  <cols>
    <col min="1" max="1" width="4.1640625" style="9" customWidth="1"/>
    <col min="2" max="2" width="35.83203125" style="9" customWidth="1"/>
    <col min="3" max="3" width="10.5" style="51" hidden="1" customWidth="1"/>
    <col min="4" max="4" width="9.5" style="51" hidden="1" customWidth="1"/>
    <col min="5" max="5" width="7.1640625" style="79" hidden="1" customWidth="1"/>
    <col min="6" max="6" width="9.6640625" style="79" hidden="1" customWidth="1"/>
    <col min="7" max="7" width="11.33203125" style="7" customWidth="1"/>
    <col min="8" max="8" width="9.83203125" style="7" customWidth="1"/>
    <col min="9" max="9" width="10.33203125" style="7" customWidth="1"/>
    <col min="10" max="10" width="7.6640625" style="79" hidden="1" customWidth="1"/>
    <col min="11" max="11" width="10.1640625" style="7" customWidth="1"/>
    <col min="12" max="12" width="8" style="79" hidden="1" customWidth="1"/>
    <col min="13" max="13" width="8.5" style="7" customWidth="1"/>
    <col min="14" max="14" width="6.5" style="79" hidden="1" customWidth="1"/>
    <col min="15" max="15" width="9" style="7" customWidth="1"/>
    <col min="16" max="16" width="7" style="79" hidden="1" customWidth="1"/>
    <col min="17" max="17" width="8.5" style="7" customWidth="1"/>
    <col min="18" max="18" width="6.33203125" style="79" hidden="1" customWidth="1"/>
    <col min="19" max="19" width="9.83203125" style="7" customWidth="1"/>
    <col min="20" max="20" width="3.83203125" style="81" customWidth="1"/>
    <col min="21" max="21" width="10" style="10" customWidth="1"/>
    <col min="22" max="22" width="8.1640625" style="114" customWidth="1"/>
    <col min="23" max="23" width="7.83203125" style="7" customWidth="1"/>
    <col min="24" max="24" width="11.33203125" style="7" customWidth="1"/>
    <col min="25" max="25" width="5.83203125" style="10" customWidth="1"/>
    <col min="26" max="26" width="7.5" style="10" customWidth="1"/>
    <col min="27" max="27" width="7.33203125" style="10" customWidth="1"/>
    <col min="28" max="28" width="9.6640625" style="10" customWidth="1"/>
    <col min="29" max="29" width="4.33203125" style="10" customWidth="1"/>
    <col min="30" max="30" width="3.83203125" style="10" customWidth="1"/>
    <col min="31" max="31" width="4" style="10" customWidth="1"/>
    <col min="32" max="32" width="3.83203125" style="10" customWidth="1"/>
    <col min="33" max="34" width="4.5" style="10" customWidth="1"/>
    <col min="35" max="35" width="10.33203125" style="10" customWidth="1"/>
    <col min="36" max="36" width="9.83203125" style="10" customWidth="1"/>
    <col min="37" max="37" width="9.6640625" style="10" customWidth="1"/>
    <col min="38" max="38" width="3.5" style="10" customWidth="1"/>
    <col min="39" max="39" width="8.33203125" style="94" hidden="1" customWidth="1"/>
    <col min="40" max="40" width="8.6640625" style="94" hidden="1" customWidth="1"/>
    <col min="41" max="16384" width="9.33203125" style="9"/>
  </cols>
  <sheetData>
    <row r="1" spans="1:40" s="14" customFormat="1" ht="53.25" customHeight="1">
      <c r="B1" s="115"/>
      <c r="C1" s="98"/>
      <c r="D1" s="98"/>
      <c r="E1" s="75"/>
      <c r="F1" s="75"/>
      <c r="G1" s="59"/>
      <c r="H1" s="59"/>
      <c r="I1" s="59"/>
      <c r="J1" s="139"/>
      <c r="K1" s="59"/>
      <c r="L1" s="139"/>
      <c r="M1" s="139"/>
      <c r="N1" s="139"/>
      <c r="O1" s="139"/>
      <c r="P1" s="139"/>
      <c r="Q1" s="139"/>
      <c r="R1" s="139"/>
      <c r="S1" s="139"/>
      <c r="T1" s="60"/>
      <c r="U1" s="65"/>
      <c r="V1" s="65"/>
      <c r="W1" s="65"/>
      <c r="Y1" s="66"/>
      <c r="Z1" s="66"/>
      <c r="AA1" s="135"/>
      <c r="AB1" s="135"/>
      <c r="AC1" s="135"/>
      <c r="AD1" s="135"/>
      <c r="AE1" s="135"/>
      <c r="AF1" s="135"/>
      <c r="AG1" s="135"/>
      <c r="AH1" s="135"/>
      <c r="AI1" s="176"/>
      <c r="AJ1" s="176"/>
      <c r="AK1" s="176"/>
      <c r="AL1" s="176"/>
      <c r="AM1" s="93"/>
      <c r="AN1" s="93"/>
    </row>
    <row r="2" spans="1:40" s="14" customFormat="1" ht="57.75" customHeight="1">
      <c r="B2" s="115"/>
      <c r="C2" s="98"/>
      <c r="D2" s="98"/>
      <c r="E2" s="75"/>
      <c r="F2" s="75"/>
      <c r="G2" s="59"/>
      <c r="H2" s="59"/>
      <c r="I2" s="59"/>
      <c r="J2" s="139"/>
      <c r="K2" s="59"/>
      <c r="L2" s="139"/>
      <c r="M2" s="139"/>
      <c r="N2" s="139"/>
      <c r="O2" s="139"/>
      <c r="P2" s="139"/>
      <c r="Q2" s="139"/>
      <c r="R2" s="139"/>
      <c r="S2" s="139"/>
      <c r="T2" s="60"/>
      <c r="U2" s="65"/>
      <c r="V2" s="65"/>
      <c r="W2" s="65"/>
      <c r="Y2" s="66"/>
      <c r="Z2" s="66"/>
      <c r="AA2" s="135"/>
      <c r="AB2" s="135"/>
      <c r="AC2" s="135"/>
      <c r="AD2" s="135"/>
      <c r="AE2" s="176" t="s">
        <v>142</v>
      </c>
      <c r="AF2" s="176"/>
      <c r="AG2" s="176"/>
      <c r="AH2" s="176"/>
      <c r="AI2" s="176"/>
      <c r="AJ2" s="176"/>
      <c r="AK2" s="176"/>
      <c r="AL2" s="176"/>
      <c r="AM2" s="93"/>
      <c r="AN2" s="93"/>
    </row>
    <row r="3" spans="1:40" s="14" customFormat="1" ht="27" customHeight="1">
      <c r="B3" s="115"/>
      <c r="C3" s="98"/>
      <c r="D3" s="98"/>
      <c r="E3" s="75"/>
      <c r="F3" s="75"/>
      <c r="G3" s="234" t="s">
        <v>135</v>
      </c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135"/>
      <c r="AI3" s="137"/>
      <c r="AJ3" s="137"/>
      <c r="AK3" s="137"/>
      <c r="AL3" s="137"/>
      <c r="AM3" s="93"/>
      <c r="AN3" s="93"/>
    </row>
    <row r="4" spans="1:40" s="14" customFormat="1" ht="9.75" customHeight="1">
      <c r="A4" s="116"/>
      <c r="B4" s="116"/>
      <c r="C4" s="117"/>
      <c r="D4" s="117"/>
      <c r="E4" s="117"/>
      <c r="F4" s="117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80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7"/>
      <c r="AN4" s="117"/>
    </row>
    <row r="5" spans="1:40" ht="21" customHeight="1">
      <c r="A5" s="180" t="s">
        <v>94</v>
      </c>
      <c r="B5" s="180" t="s">
        <v>8</v>
      </c>
      <c r="C5" s="215" t="s">
        <v>102</v>
      </c>
      <c r="D5" s="215" t="s">
        <v>122</v>
      </c>
      <c r="E5" s="76"/>
      <c r="F5" s="76"/>
      <c r="G5" s="218" t="s">
        <v>31</v>
      </c>
      <c r="H5" s="178" t="s">
        <v>72</v>
      </c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82" t="s">
        <v>32</v>
      </c>
      <c r="AF5" s="183"/>
      <c r="AG5" s="183"/>
      <c r="AH5" s="183"/>
      <c r="AI5" s="183"/>
      <c r="AJ5" s="183"/>
      <c r="AK5" s="183"/>
      <c r="AL5" s="184"/>
      <c r="AM5" s="206" t="s">
        <v>106</v>
      </c>
      <c r="AN5" s="206" t="s">
        <v>107</v>
      </c>
    </row>
    <row r="6" spans="1:40" ht="21" customHeight="1">
      <c r="A6" s="214"/>
      <c r="B6" s="214"/>
      <c r="C6" s="216"/>
      <c r="D6" s="216"/>
      <c r="E6" s="77"/>
      <c r="F6" s="77"/>
      <c r="G6" s="219"/>
      <c r="H6" s="182" t="s">
        <v>108</v>
      </c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4"/>
      <c r="T6" s="207" t="s">
        <v>34</v>
      </c>
      <c r="U6" s="208"/>
      <c r="V6" s="207" t="s">
        <v>35</v>
      </c>
      <c r="W6" s="226"/>
      <c r="X6" s="227"/>
      <c r="Y6" s="207" t="s">
        <v>36</v>
      </c>
      <c r="Z6" s="208"/>
      <c r="AA6" s="207" t="s">
        <v>37</v>
      </c>
      <c r="AB6" s="208"/>
      <c r="AC6" s="207" t="s">
        <v>38</v>
      </c>
      <c r="AD6" s="208"/>
      <c r="AE6" s="224" t="s">
        <v>2</v>
      </c>
      <c r="AF6" s="208"/>
      <c r="AG6" s="224" t="s">
        <v>109</v>
      </c>
      <c r="AH6" s="208"/>
      <c r="AI6" s="211" t="s">
        <v>110</v>
      </c>
      <c r="AJ6" s="211" t="s">
        <v>111</v>
      </c>
      <c r="AK6" s="211" t="s">
        <v>112</v>
      </c>
      <c r="AL6" s="211" t="s">
        <v>5</v>
      </c>
      <c r="AM6" s="206"/>
      <c r="AN6" s="206"/>
    </row>
    <row r="7" spans="1:40" ht="78" customHeight="1">
      <c r="A7" s="214"/>
      <c r="B7" s="214"/>
      <c r="C7" s="217"/>
      <c r="D7" s="217"/>
      <c r="E7" s="77"/>
      <c r="F7" s="77"/>
      <c r="G7" s="220"/>
      <c r="H7" s="71" t="s">
        <v>113</v>
      </c>
      <c r="I7" s="71" t="s">
        <v>126</v>
      </c>
      <c r="J7" s="221" t="s">
        <v>127</v>
      </c>
      <c r="K7" s="222"/>
      <c r="L7" s="221" t="s">
        <v>128</v>
      </c>
      <c r="M7" s="222"/>
      <c r="N7" s="221" t="s">
        <v>129</v>
      </c>
      <c r="O7" s="222"/>
      <c r="P7" s="221" t="s">
        <v>130</v>
      </c>
      <c r="Q7" s="222"/>
      <c r="R7" s="221" t="s">
        <v>131</v>
      </c>
      <c r="S7" s="222"/>
      <c r="T7" s="209"/>
      <c r="U7" s="210"/>
      <c r="V7" s="228"/>
      <c r="W7" s="229"/>
      <c r="X7" s="230"/>
      <c r="Y7" s="209"/>
      <c r="Z7" s="210"/>
      <c r="AA7" s="209"/>
      <c r="AB7" s="210"/>
      <c r="AC7" s="209"/>
      <c r="AD7" s="210"/>
      <c r="AE7" s="209"/>
      <c r="AF7" s="210"/>
      <c r="AG7" s="209"/>
      <c r="AH7" s="210"/>
      <c r="AI7" s="212"/>
      <c r="AJ7" s="223"/>
      <c r="AK7" s="223"/>
      <c r="AL7" s="223"/>
      <c r="AM7" s="206"/>
      <c r="AN7" s="206"/>
    </row>
    <row r="8" spans="1:40" ht="9" customHeight="1">
      <c r="A8" s="214"/>
      <c r="B8" s="214"/>
      <c r="C8" s="231" t="s">
        <v>73</v>
      </c>
      <c r="D8" s="231" t="s">
        <v>73</v>
      </c>
      <c r="E8" s="77"/>
      <c r="F8" s="77"/>
      <c r="G8" s="218" t="s">
        <v>13</v>
      </c>
      <c r="H8" s="187" t="s">
        <v>13</v>
      </c>
      <c r="I8" s="187" t="s">
        <v>13</v>
      </c>
      <c r="J8" s="187" t="s">
        <v>114</v>
      </c>
      <c r="K8" s="187" t="s">
        <v>13</v>
      </c>
      <c r="L8" s="187" t="s">
        <v>114</v>
      </c>
      <c r="M8" s="187" t="s">
        <v>13</v>
      </c>
      <c r="N8" s="187" t="s">
        <v>114</v>
      </c>
      <c r="O8" s="187" t="s">
        <v>13</v>
      </c>
      <c r="P8" s="187" t="s">
        <v>114</v>
      </c>
      <c r="Q8" s="187" t="s">
        <v>13</v>
      </c>
      <c r="R8" s="187" t="s">
        <v>114</v>
      </c>
      <c r="S8" s="187" t="s">
        <v>13</v>
      </c>
      <c r="T8" s="237" t="s">
        <v>39</v>
      </c>
      <c r="U8" s="180" t="s">
        <v>13</v>
      </c>
      <c r="V8" s="211" t="s">
        <v>125</v>
      </c>
      <c r="W8" s="218" t="s">
        <v>73</v>
      </c>
      <c r="X8" s="218" t="s">
        <v>13</v>
      </c>
      <c r="Y8" s="180" t="s">
        <v>73</v>
      </c>
      <c r="Z8" s="180" t="s">
        <v>13</v>
      </c>
      <c r="AA8" s="180" t="s">
        <v>73</v>
      </c>
      <c r="AB8" s="180" t="s">
        <v>13</v>
      </c>
      <c r="AC8" s="180" t="s">
        <v>74</v>
      </c>
      <c r="AD8" s="180" t="s">
        <v>13</v>
      </c>
      <c r="AE8" s="180" t="s">
        <v>73</v>
      </c>
      <c r="AF8" s="180" t="s">
        <v>13</v>
      </c>
      <c r="AG8" s="180" t="s">
        <v>73</v>
      </c>
      <c r="AH8" s="180" t="s">
        <v>13</v>
      </c>
      <c r="AI8" s="180" t="s">
        <v>13</v>
      </c>
      <c r="AJ8" s="180" t="s">
        <v>13</v>
      </c>
      <c r="AK8" s="180" t="s">
        <v>13</v>
      </c>
      <c r="AL8" s="180" t="s">
        <v>13</v>
      </c>
      <c r="AM8" s="95" t="s">
        <v>115</v>
      </c>
      <c r="AN8" s="95" t="s">
        <v>116</v>
      </c>
    </row>
    <row r="9" spans="1:40" ht="9" customHeight="1">
      <c r="A9" s="214"/>
      <c r="B9" s="214"/>
      <c r="C9" s="232"/>
      <c r="D9" s="232"/>
      <c r="E9" s="77"/>
      <c r="F9" s="77"/>
      <c r="G9" s="219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38"/>
      <c r="U9" s="214"/>
      <c r="V9" s="225"/>
      <c r="W9" s="219"/>
      <c r="X9" s="219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96" t="s">
        <v>117</v>
      </c>
      <c r="AN9" s="96" t="s">
        <v>117</v>
      </c>
    </row>
    <row r="10" spans="1:40" ht="25.5" customHeight="1">
      <c r="A10" s="181"/>
      <c r="B10" s="181"/>
      <c r="C10" s="233"/>
      <c r="D10" s="233"/>
      <c r="E10" s="78"/>
      <c r="F10" s="78"/>
      <c r="G10" s="220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239"/>
      <c r="U10" s="181"/>
      <c r="V10" s="223"/>
      <c r="W10" s="220"/>
      <c r="X10" s="220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97" t="s">
        <v>118</v>
      </c>
      <c r="AN10" s="97" t="s">
        <v>118</v>
      </c>
    </row>
    <row r="11" spans="1:40" ht="12" customHeight="1">
      <c r="A11" s="57" t="s">
        <v>14</v>
      </c>
      <c r="B11" s="57" t="s">
        <v>15</v>
      </c>
      <c r="C11" s="50"/>
      <c r="D11" s="50"/>
      <c r="E11" s="50"/>
      <c r="F11" s="50"/>
      <c r="G11" s="138">
        <v>3</v>
      </c>
      <c r="H11" s="138">
        <v>4</v>
      </c>
      <c r="I11" s="138">
        <v>5</v>
      </c>
      <c r="J11" s="138"/>
      <c r="K11" s="138">
        <v>6</v>
      </c>
      <c r="L11" s="138"/>
      <c r="M11" s="138">
        <v>7</v>
      </c>
      <c r="N11" s="138"/>
      <c r="O11" s="138">
        <v>8</v>
      </c>
      <c r="P11" s="138"/>
      <c r="Q11" s="138">
        <v>9</v>
      </c>
      <c r="R11" s="138"/>
      <c r="S11" s="138">
        <v>10</v>
      </c>
      <c r="T11" s="138">
        <v>11</v>
      </c>
      <c r="U11" s="138">
        <v>12</v>
      </c>
      <c r="V11" s="138">
        <v>13</v>
      </c>
      <c r="W11" s="138">
        <v>14</v>
      </c>
      <c r="X11" s="138">
        <v>15</v>
      </c>
      <c r="Y11" s="138">
        <v>16</v>
      </c>
      <c r="Z11" s="138">
        <v>17</v>
      </c>
      <c r="AA11" s="138">
        <v>18</v>
      </c>
      <c r="AB11" s="138">
        <v>19</v>
      </c>
      <c r="AC11" s="138">
        <v>20</v>
      </c>
      <c r="AD11" s="138">
        <v>21</v>
      </c>
      <c r="AE11" s="138">
        <v>22</v>
      </c>
      <c r="AF11" s="138">
        <v>23</v>
      </c>
      <c r="AG11" s="138">
        <v>24</v>
      </c>
      <c r="AH11" s="138">
        <v>25</v>
      </c>
      <c r="AI11" s="138">
        <v>26</v>
      </c>
      <c r="AJ11" s="138">
        <v>27</v>
      </c>
      <c r="AK11" s="138">
        <v>28</v>
      </c>
      <c r="AL11" s="138">
        <v>29</v>
      </c>
      <c r="AM11" s="99"/>
      <c r="AN11" s="50"/>
    </row>
    <row r="12" spans="1:40" s="14" customFormat="1" ht="15" customHeight="1">
      <c r="A12" s="235" t="s">
        <v>97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</row>
    <row r="13" spans="1:40" s="14" customFormat="1" ht="11.25" customHeight="1">
      <c r="A13" s="151" t="s">
        <v>65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3"/>
      <c r="AM13" s="122"/>
      <c r="AN13" s="122"/>
    </row>
    <row r="14" spans="1:40" s="14" customFormat="1" ht="9" customHeight="1">
      <c r="A14" s="40">
        <v>1</v>
      </c>
      <c r="B14" s="119" t="s">
        <v>88</v>
      </c>
      <c r="C14" s="120">
        <v>516.20000000000005</v>
      </c>
      <c r="D14" s="118"/>
      <c r="E14" s="120"/>
      <c r="F14" s="120"/>
      <c r="G14" s="44">
        <f t="shared" ref="G14" si="0">ROUND(H14+U14+X14+Z14+AB14+AD14+AF14+AH14+AI14+AJ14+AK14+AL14,2)</f>
        <v>1777682.4</v>
      </c>
      <c r="H14" s="120">
        <f t="shared" ref="H14" si="1">I14+K14+M14+O14+Q14+S14</f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35">
        <v>0</v>
      </c>
      <c r="U14" s="120">
        <v>0</v>
      </c>
      <c r="V14" s="120" t="s">
        <v>91</v>
      </c>
      <c r="W14" s="121">
        <v>460</v>
      </c>
      <c r="X14" s="120">
        <v>1708349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41488.660000000003</v>
      </c>
      <c r="AK14" s="121">
        <v>27844.74</v>
      </c>
      <c r="AL14" s="121">
        <v>0</v>
      </c>
      <c r="AM14" s="122"/>
      <c r="AN14" s="122"/>
    </row>
    <row r="15" spans="1:40" s="14" customFormat="1" ht="36" customHeight="1">
      <c r="A15" s="201" t="s">
        <v>66</v>
      </c>
      <c r="B15" s="201"/>
      <c r="C15" s="120">
        <f>SUM(C14)</f>
        <v>516.20000000000005</v>
      </c>
      <c r="D15" s="82"/>
      <c r="E15" s="41"/>
      <c r="F15" s="41"/>
      <c r="G15" s="120" t="e">
        <f>ROUND(SUM(G8G15),2)</f>
        <v>#NAME?</v>
      </c>
      <c r="H15" s="120">
        <f t="shared" ref="H15:AL15" si="2">SUM(H14)</f>
        <v>0</v>
      </c>
      <c r="I15" s="120">
        <f t="shared" si="2"/>
        <v>0</v>
      </c>
      <c r="J15" s="120">
        <f t="shared" si="2"/>
        <v>0</v>
      </c>
      <c r="K15" s="120">
        <f t="shared" si="2"/>
        <v>0</v>
      </c>
      <c r="L15" s="120">
        <f t="shared" si="2"/>
        <v>0</v>
      </c>
      <c r="M15" s="120">
        <f t="shared" si="2"/>
        <v>0</v>
      </c>
      <c r="N15" s="120">
        <f t="shared" si="2"/>
        <v>0</v>
      </c>
      <c r="O15" s="120">
        <f t="shared" si="2"/>
        <v>0</v>
      </c>
      <c r="P15" s="120">
        <f t="shared" si="2"/>
        <v>0</v>
      </c>
      <c r="Q15" s="120">
        <f t="shared" si="2"/>
        <v>0</v>
      </c>
      <c r="R15" s="120">
        <f t="shared" si="2"/>
        <v>0</v>
      </c>
      <c r="S15" s="120">
        <f t="shared" si="2"/>
        <v>0</v>
      </c>
      <c r="T15" s="35">
        <f t="shared" si="2"/>
        <v>0</v>
      </c>
      <c r="U15" s="120">
        <f t="shared" si="2"/>
        <v>0</v>
      </c>
      <c r="V15" s="41" t="s">
        <v>64</v>
      </c>
      <c r="W15" s="120">
        <f t="shared" si="2"/>
        <v>460</v>
      </c>
      <c r="X15" s="120">
        <f t="shared" si="2"/>
        <v>1708349</v>
      </c>
      <c r="Y15" s="120">
        <f t="shared" si="2"/>
        <v>0</v>
      </c>
      <c r="Z15" s="120">
        <f t="shared" si="2"/>
        <v>0</v>
      </c>
      <c r="AA15" s="120">
        <f t="shared" si="2"/>
        <v>0</v>
      </c>
      <c r="AB15" s="120">
        <f t="shared" si="2"/>
        <v>0</v>
      </c>
      <c r="AC15" s="120">
        <f t="shared" si="2"/>
        <v>0</v>
      </c>
      <c r="AD15" s="120">
        <f t="shared" si="2"/>
        <v>0</v>
      </c>
      <c r="AE15" s="120">
        <f t="shared" si="2"/>
        <v>0</v>
      </c>
      <c r="AF15" s="120">
        <f t="shared" si="2"/>
        <v>0</v>
      </c>
      <c r="AG15" s="120">
        <f t="shared" si="2"/>
        <v>0</v>
      </c>
      <c r="AH15" s="120">
        <f t="shared" si="2"/>
        <v>0</v>
      </c>
      <c r="AI15" s="120">
        <f t="shared" si="2"/>
        <v>0</v>
      </c>
      <c r="AJ15" s="120">
        <f t="shared" si="2"/>
        <v>41488.660000000003</v>
      </c>
      <c r="AK15" s="120">
        <f t="shared" si="2"/>
        <v>27844.74</v>
      </c>
      <c r="AL15" s="120">
        <f t="shared" si="2"/>
        <v>0</v>
      </c>
      <c r="AM15" s="122"/>
      <c r="AN15" s="122"/>
    </row>
    <row r="16" spans="1:40" s="14" customFormat="1" ht="22.5" customHeight="1">
      <c r="A16" s="198" t="s">
        <v>93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200"/>
      <c r="AM16" s="122"/>
      <c r="AN16" s="122"/>
    </row>
    <row r="17" spans="1:40" s="14" customFormat="1" ht="11.25" customHeight="1">
      <c r="A17" s="151" t="s">
        <v>65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3"/>
      <c r="AM17" s="122"/>
      <c r="AN17" s="122"/>
    </row>
    <row r="18" spans="1:40" s="14" customFormat="1" ht="9" customHeight="1">
      <c r="A18" s="40">
        <v>1</v>
      </c>
      <c r="B18" s="119" t="s">
        <v>89</v>
      </c>
      <c r="C18" s="120">
        <v>424.1</v>
      </c>
      <c r="D18" s="118"/>
      <c r="E18" s="120"/>
      <c r="F18" s="120"/>
      <c r="G18" s="120">
        <v>1513512</v>
      </c>
      <c r="H18" s="120">
        <f t="shared" ref="H18:H19" si="3">I18+K18+M18+O18+Q18+S18</f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35">
        <v>0</v>
      </c>
      <c r="U18" s="120">
        <v>0</v>
      </c>
      <c r="V18" s="120" t="s">
        <v>91</v>
      </c>
      <c r="W18" s="121">
        <v>468</v>
      </c>
      <c r="X18" s="120">
        <f t="shared" ref="X18:X19" si="4">ROUND(G18/100*95.5,2)</f>
        <v>1445403.96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f t="shared" ref="AJ18:AJ19" si="5">ROUND(G18/100*3,2)</f>
        <v>45405.36</v>
      </c>
      <c r="AK18" s="121">
        <f t="shared" ref="AK18:AK19" si="6">ROUND(G18/100*1.5,2)</f>
        <v>22702.68</v>
      </c>
      <c r="AL18" s="121">
        <v>0</v>
      </c>
      <c r="AM18" s="122"/>
      <c r="AN18" s="122"/>
    </row>
    <row r="19" spans="1:40" s="14" customFormat="1" ht="9" customHeight="1">
      <c r="A19" s="40">
        <v>2</v>
      </c>
      <c r="B19" s="119" t="s">
        <v>90</v>
      </c>
      <c r="C19" s="120">
        <v>488.2</v>
      </c>
      <c r="D19" s="118"/>
      <c r="E19" s="120"/>
      <c r="F19" s="120"/>
      <c r="G19" s="120">
        <v>1752828</v>
      </c>
      <c r="H19" s="120">
        <f t="shared" si="3"/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35">
        <v>0</v>
      </c>
      <c r="U19" s="120">
        <v>0</v>
      </c>
      <c r="V19" s="120" t="s">
        <v>91</v>
      </c>
      <c r="W19" s="121">
        <v>542</v>
      </c>
      <c r="X19" s="120">
        <f t="shared" si="4"/>
        <v>1673950.74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0</v>
      </c>
      <c r="AH19" s="121">
        <v>0</v>
      </c>
      <c r="AI19" s="121">
        <v>0</v>
      </c>
      <c r="AJ19" s="121">
        <f t="shared" si="5"/>
        <v>52584.84</v>
      </c>
      <c r="AK19" s="121">
        <f t="shared" si="6"/>
        <v>26292.42</v>
      </c>
      <c r="AL19" s="121">
        <v>0</v>
      </c>
      <c r="AM19" s="122"/>
      <c r="AN19" s="122"/>
    </row>
    <row r="20" spans="1:40" s="14" customFormat="1" ht="24.75" customHeight="1">
      <c r="A20" s="204" t="s">
        <v>66</v>
      </c>
      <c r="B20" s="205"/>
      <c r="C20" s="120">
        <f>SUM(C18:C19)</f>
        <v>912.3</v>
      </c>
      <c r="D20" s="82"/>
      <c r="E20" s="41"/>
      <c r="F20" s="41"/>
      <c r="G20" s="120">
        <f>SUM(G18:G19)</f>
        <v>3266340</v>
      </c>
      <c r="H20" s="120">
        <f t="shared" ref="H20:AN20" si="7">SUM(H18:H19)</f>
        <v>0</v>
      </c>
      <c r="I20" s="120">
        <f t="shared" si="7"/>
        <v>0</v>
      </c>
      <c r="J20" s="120">
        <f t="shared" si="7"/>
        <v>0</v>
      </c>
      <c r="K20" s="120">
        <f t="shared" si="7"/>
        <v>0</v>
      </c>
      <c r="L20" s="120">
        <f t="shared" si="7"/>
        <v>0</v>
      </c>
      <c r="M20" s="120">
        <f t="shared" si="7"/>
        <v>0</v>
      </c>
      <c r="N20" s="120">
        <f t="shared" si="7"/>
        <v>0</v>
      </c>
      <c r="O20" s="120">
        <f t="shared" si="7"/>
        <v>0</v>
      </c>
      <c r="P20" s="120">
        <f t="shared" si="7"/>
        <v>0</v>
      </c>
      <c r="Q20" s="120">
        <f t="shared" si="7"/>
        <v>0</v>
      </c>
      <c r="R20" s="120">
        <f t="shared" si="7"/>
        <v>0</v>
      </c>
      <c r="S20" s="120">
        <f t="shared" si="7"/>
        <v>0</v>
      </c>
      <c r="T20" s="35">
        <f t="shared" si="7"/>
        <v>0</v>
      </c>
      <c r="U20" s="120">
        <f t="shared" si="7"/>
        <v>0</v>
      </c>
      <c r="V20" s="41" t="s">
        <v>64</v>
      </c>
      <c r="W20" s="120">
        <f t="shared" si="7"/>
        <v>1010</v>
      </c>
      <c r="X20" s="120">
        <f t="shared" si="7"/>
        <v>3119354.7</v>
      </c>
      <c r="Y20" s="120">
        <f t="shared" si="7"/>
        <v>0</v>
      </c>
      <c r="Z20" s="120">
        <f t="shared" si="7"/>
        <v>0</v>
      </c>
      <c r="AA20" s="120">
        <f t="shared" si="7"/>
        <v>0</v>
      </c>
      <c r="AB20" s="120">
        <f t="shared" si="7"/>
        <v>0</v>
      </c>
      <c r="AC20" s="120">
        <f t="shared" si="7"/>
        <v>0</v>
      </c>
      <c r="AD20" s="120">
        <f t="shared" si="7"/>
        <v>0</v>
      </c>
      <c r="AE20" s="120">
        <f t="shared" si="7"/>
        <v>0</v>
      </c>
      <c r="AF20" s="120">
        <f t="shared" si="7"/>
        <v>0</v>
      </c>
      <c r="AG20" s="120">
        <f t="shared" si="7"/>
        <v>0</v>
      </c>
      <c r="AH20" s="120">
        <f t="shared" si="7"/>
        <v>0</v>
      </c>
      <c r="AI20" s="120">
        <f t="shared" si="7"/>
        <v>0</v>
      </c>
      <c r="AJ20" s="120">
        <f t="shared" si="7"/>
        <v>97990.2</v>
      </c>
      <c r="AK20" s="120">
        <f t="shared" si="7"/>
        <v>48995.1</v>
      </c>
      <c r="AL20" s="120">
        <f t="shared" si="7"/>
        <v>0</v>
      </c>
      <c r="AM20" s="120">
        <f t="shared" si="7"/>
        <v>0</v>
      </c>
      <c r="AN20" s="120">
        <f t="shared" si="7"/>
        <v>0</v>
      </c>
    </row>
    <row r="21" spans="1:40">
      <c r="C21" s="9"/>
      <c r="D21" s="9"/>
      <c r="E21" s="7"/>
      <c r="F21" s="7"/>
      <c r="J21" s="7"/>
      <c r="L21" s="7"/>
      <c r="N21" s="7"/>
      <c r="P21" s="7"/>
      <c r="R21" s="7"/>
      <c r="V21" s="10"/>
      <c r="AM21" s="59"/>
      <c r="AN21" s="59"/>
    </row>
    <row r="22" spans="1:40">
      <c r="C22" s="9"/>
      <c r="D22" s="9"/>
      <c r="E22" s="7"/>
      <c r="F22" s="7"/>
      <c r="J22" s="7"/>
      <c r="L22" s="7"/>
      <c r="N22" s="7"/>
      <c r="P22" s="7"/>
      <c r="R22" s="7"/>
      <c r="V22" s="10"/>
      <c r="AM22" s="59"/>
      <c r="AN22" s="59"/>
    </row>
    <row r="23" spans="1:40">
      <c r="C23" s="9"/>
      <c r="D23" s="9"/>
      <c r="E23" s="7"/>
      <c r="F23" s="7"/>
      <c r="J23" s="7"/>
      <c r="L23" s="7"/>
      <c r="N23" s="7"/>
      <c r="P23" s="7"/>
      <c r="R23" s="7"/>
      <c r="V23" s="10"/>
      <c r="AM23" s="59"/>
      <c r="AN23" s="59"/>
    </row>
    <row r="24" spans="1:40">
      <c r="C24" s="9"/>
      <c r="D24" s="9"/>
      <c r="E24" s="7"/>
      <c r="F24" s="7"/>
      <c r="J24" s="7"/>
      <c r="L24" s="7"/>
      <c r="N24" s="7"/>
      <c r="P24" s="7"/>
      <c r="R24" s="7"/>
      <c r="V24" s="10"/>
      <c r="AM24" s="59"/>
      <c r="AN24" s="59"/>
    </row>
    <row r="25" spans="1:40">
      <c r="C25" s="9"/>
      <c r="D25" s="9"/>
      <c r="E25" s="7"/>
      <c r="F25" s="7"/>
      <c r="J25" s="7"/>
      <c r="L25" s="7"/>
      <c r="N25" s="7"/>
      <c r="P25" s="7"/>
      <c r="R25" s="7"/>
      <c r="V25" s="10"/>
      <c r="AM25" s="59"/>
      <c r="AN25" s="59"/>
    </row>
    <row r="26" spans="1:40">
      <c r="C26" s="9"/>
      <c r="D26" s="9"/>
      <c r="E26" s="7"/>
      <c r="F26" s="7"/>
      <c r="J26" s="7"/>
      <c r="L26" s="7"/>
      <c r="N26" s="7"/>
      <c r="P26" s="7"/>
      <c r="R26" s="7"/>
      <c r="V26" s="10"/>
      <c r="AM26" s="59"/>
      <c r="AN26" s="59"/>
    </row>
    <row r="27" spans="1:40">
      <c r="C27" s="9"/>
      <c r="D27" s="9"/>
      <c r="E27" s="7"/>
      <c r="F27" s="7"/>
      <c r="J27" s="7"/>
      <c r="L27" s="7"/>
      <c r="N27" s="7"/>
      <c r="P27" s="7"/>
      <c r="R27" s="7"/>
      <c r="V27" s="10"/>
      <c r="AM27" s="59"/>
      <c r="AN27" s="59"/>
    </row>
    <row r="28" spans="1:40">
      <c r="C28" s="9"/>
      <c r="D28" s="9"/>
      <c r="E28" s="7"/>
      <c r="F28" s="7"/>
      <c r="J28" s="7"/>
      <c r="L28" s="7"/>
      <c r="N28" s="7"/>
      <c r="P28" s="7"/>
      <c r="R28" s="7"/>
      <c r="V28" s="10"/>
      <c r="AM28" s="59"/>
      <c r="AN28" s="59"/>
    </row>
    <row r="29" spans="1:40">
      <c r="C29" s="9"/>
      <c r="D29" s="9"/>
      <c r="E29" s="7"/>
      <c r="F29" s="7"/>
      <c r="J29" s="7"/>
      <c r="L29" s="7"/>
      <c r="N29" s="7"/>
      <c r="P29" s="7"/>
      <c r="R29" s="7"/>
      <c r="V29" s="10"/>
      <c r="AM29" s="59"/>
      <c r="AN29" s="59"/>
    </row>
    <row r="30" spans="1:40">
      <c r="C30" s="9"/>
      <c r="D30" s="9"/>
      <c r="E30" s="7"/>
      <c r="F30" s="7"/>
      <c r="J30" s="7"/>
      <c r="L30" s="7"/>
      <c r="N30" s="7"/>
      <c r="P30" s="7"/>
      <c r="R30" s="7"/>
      <c r="V30" s="10"/>
      <c r="AM30" s="59"/>
      <c r="AN30" s="59"/>
    </row>
    <row r="31" spans="1:40">
      <c r="C31" s="9"/>
      <c r="D31" s="9"/>
      <c r="E31" s="7"/>
      <c r="F31" s="7"/>
      <c r="J31" s="7"/>
      <c r="L31" s="7"/>
      <c r="N31" s="7"/>
      <c r="P31" s="7"/>
      <c r="R31" s="7"/>
      <c r="V31" s="10"/>
      <c r="AM31" s="59"/>
      <c r="AN31" s="59"/>
    </row>
    <row r="32" spans="1:40">
      <c r="C32" s="9"/>
      <c r="D32" s="9"/>
      <c r="E32" s="7"/>
      <c r="F32" s="7"/>
      <c r="J32" s="7"/>
      <c r="L32" s="7"/>
      <c r="N32" s="7"/>
      <c r="P32" s="7"/>
      <c r="R32" s="7"/>
      <c r="V32" s="10"/>
      <c r="AM32" s="59"/>
      <c r="AN32" s="59"/>
    </row>
  </sheetData>
  <autoFilter ref="A11:AN20"/>
  <mergeCells count="69">
    <mergeCell ref="AI1:AL1"/>
    <mergeCell ref="G3:AG3"/>
    <mergeCell ref="A12:AN12"/>
    <mergeCell ref="Q8:Q10"/>
    <mergeCell ref="R8:R10"/>
    <mergeCell ref="S8:S10"/>
    <mergeCell ref="T8:T10"/>
    <mergeCell ref="U8:U10"/>
    <mergeCell ref="W8:W10"/>
    <mergeCell ref="X8:X10"/>
    <mergeCell ref="Y8:Y10"/>
    <mergeCell ref="P8:P10"/>
    <mergeCell ref="C8:C10"/>
    <mergeCell ref="Z8:Z10"/>
    <mergeCell ref="AA8:AA10"/>
    <mergeCell ref="AB8:AB10"/>
    <mergeCell ref="AJ8:AJ10"/>
    <mergeCell ref="AK8:AK10"/>
    <mergeCell ref="AL8:AL10"/>
    <mergeCell ref="AD8:AD10"/>
    <mergeCell ref="AI8:AI10"/>
    <mergeCell ref="AM5:AM7"/>
    <mergeCell ref="J7:K7"/>
    <mergeCell ref="L7:M7"/>
    <mergeCell ref="AJ6:AJ7"/>
    <mergeCell ref="AK6:AK7"/>
    <mergeCell ref="AL6:AL7"/>
    <mergeCell ref="AC6:AD7"/>
    <mergeCell ref="AE6:AF7"/>
    <mergeCell ref="AG6:AH7"/>
    <mergeCell ref="P7:Q7"/>
    <mergeCell ref="R7:S7"/>
    <mergeCell ref="AA6:AB7"/>
    <mergeCell ref="V6:X7"/>
    <mergeCell ref="H5:AD5"/>
    <mergeCell ref="H6:S6"/>
    <mergeCell ref="AE5:AL5"/>
    <mergeCell ref="AN5:AN7"/>
    <mergeCell ref="T6:U7"/>
    <mergeCell ref="Y6:Z7"/>
    <mergeCell ref="AI6:AI7"/>
    <mergeCell ref="A16:AL16"/>
    <mergeCell ref="K8:K10"/>
    <mergeCell ref="L8:L10"/>
    <mergeCell ref="M8:M10"/>
    <mergeCell ref="N8:N10"/>
    <mergeCell ref="B5:B10"/>
    <mergeCell ref="C5:C7"/>
    <mergeCell ref="D5:D7"/>
    <mergeCell ref="H8:H10"/>
    <mergeCell ref="G5:G7"/>
    <mergeCell ref="N7:O7"/>
    <mergeCell ref="O8:O10"/>
    <mergeCell ref="A20:B20"/>
    <mergeCell ref="A15:B15"/>
    <mergeCell ref="A13:AL13"/>
    <mergeCell ref="A17:AL17"/>
    <mergeCell ref="AE2:AL2"/>
    <mergeCell ref="A5:A10"/>
    <mergeCell ref="AG8:AG10"/>
    <mergeCell ref="AH8:AH10"/>
    <mergeCell ref="V8:V10"/>
    <mergeCell ref="AC8:AC10"/>
    <mergeCell ref="AE8:AE10"/>
    <mergeCell ref="AF8:AF10"/>
    <mergeCell ref="D8:D10"/>
    <mergeCell ref="G8:G10"/>
    <mergeCell ref="I8:I10"/>
    <mergeCell ref="J8:J10"/>
  </mergeCells>
  <pageMargins left="0.39370078740157483" right="0.19685039370078741" top="0.43307086614173229" bottom="0.31496062992125984" header="0.19685039370078741" footer="0.15748031496062992"/>
  <pageSetup scale="60" firstPageNumber="9" fitToHeight="0" orientation="landscape" useFirstPageNumber="1" r:id="rId1"/>
  <headerFooter alignWithMargins="0">
    <oddFooter>&amp;C&amp;"Arial Narrow,обычный"&amp;7&amp;P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BreakPreview" zoomScale="110" zoomScaleSheetLayoutView="110" workbookViewId="0">
      <selection activeCell="A12" sqref="A12"/>
    </sheetView>
  </sheetViews>
  <sheetFormatPr defaultRowHeight="12.75"/>
  <cols>
    <col min="1" max="1" width="7" customWidth="1"/>
    <col min="2" max="2" width="59.6640625" customWidth="1"/>
    <col min="3" max="3" width="16" customWidth="1"/>
    <col min="4" max="4" width="20.83203125" style="87" customWidth="1"/>
    <col min="5" max="5" width="14.6640625" style="87" customWidth="1"/>
    <col min="6" max="6" width="18.1640625" customWidth="1"/>
    <col min="7" max="7" width="11.83203125" customWidth="1"/>
  </cols>
  <sheetData>
    <row r="1" spans="1:10" ht="53.25" customHeight="1">
      <c r="E1" s="176"/>
      <c r="F1" s="176"/>
      <c r="G1" s="140"/>
      <c r="H1" s="140"/>
    </row>
    <row r="2" spans="1:10" ht="40.5" customHeight="1">
      <c r="D2" s="241" t="s">
        <v>143</v>
      </c>
      <c r="E2" s="241"/>
      <c r="F2" s="241"/>
      <c r="G2" s="140"/>
      <c r="H2" s="140"/>
    </row>
    <row r="3" spans="1:10" s="14" customFormat="1" ht="31.5" customHeight="1">
      <c r="B3" s="179" t="s">
        <v>137</v>
      </c>
      <c r="C3" s="179"/>
      <c r="D3" s="179"/>
      <c r="E3" s="179"/>
      <c r="F3" s="240"/>
      <c r="G3" s="240"/>
      <c r="H3" s="240"/>
      <c r="I3" s="240"/>
      <c r="J3" s="240"/>
    </row>
    <row r="4" spans="1:10">
      <c r="A4" s="180" t="s">
        <v>94</v>
      </c>
      <c r="B4" s="180" t="s">
        <v>119</v>
      </c>
      <c r="C4" s="187" t="s">
        <v>9</v>
      </c>
      <c r="D4" s="237" t="s">
        <v>58</v>
      </c>
      <c r="E4" s="237" t="s">
        <v>41</v>
      </c>
      <c r="F4" s="180" t="s">
        <v>10</v>
      </c>
    </row>
    <row r="5" spans="1:10">
      <c r="A5" s="185"/>
      <c r="B5" s="185"/>
      <c r="C5" s="188"/>
      <c r="D5" s="239"/>
      <c r="E5" s="239"/>
      <c r="F5" s="181"/>
    </row>
    <row r="6" spans="1:10">
      <c r="A6" s="186"/>
      <c r="B6" s="186"/>
      <c r="C6" s="21" t="s">
        <v>11</v>
      </c>
      <c r="D6" s="62" t="s">
        <v>12</v>
      </c>
      <c r="E6" s="62" t="s">
        <v>39</v>
      </c>
      <c r="F6" s="55" t="s">
        <v>13</v>
      </c>
    </row>
    <row r="7" spans="1:10">
      <c r="A7" s="85">
        <v>1</v>
      </c>
      <c r="B7" s="85">
        <v>2</v>
      </c>
      <c r="C7" s="88">
        <v>3</v>
      </c>
      <c r="D7" s="62">
        <v>4</v>
      </c>
      <c r="E7" s="62">
        <v>5</v>
      </c>
      <c r="F7" s="55">
        <v>6</v>
      </c>
    </row>
    <row r="8" spans="1:10" ht="12.75" customHeight="1">
      <c r="A8" s="182" t="s">
        <v>144</v>
      </c>
      <c r="B8" s="184"/>
      <c r="C8" s="89">
        <f>C9+C11</f>
        <v>1576.4</v>
      </c>
      <c r="D8" s="8">
        <f>D9+D11</f>
        <v>55</v>
      </c>
      <c r="E8" s="62">
        <f>E9+E11</f>
        <v>3</v>
      </c>
      <c r="F8" s="86">
        <f>F9+F11</f>
        <v>5044022.4000000004</v>
      </c>
    </row>
    <row r="9" spans="1:10">
      <c r="A9" s="182" t="s">
        <v>124</v>
      </c>
      <c r="B9" s="184"/>
      <c r="C9" s="89">
        <f>SUM(C10:C10)</f>
        <v>531.5</v>
      </c>
      <c r="D9" s="8">
        <f>SUM(D10:D10)</f>
        <v>15</v>
      </c>
      <c r="E9" s="62">
        <f>SUM(E10:E10)</f>
        <v>1</v>
      </c>
      <c r="F9" s="86">
        <f>SUM(F10:F10)</f>
        <v>1777682.4</v>
      </c>
    </row>
    <row r="10" spans="1:10" ht="22.5">
      <c r="A10" s="18">
        <v>1</v>
      </c>
      <c r="B10" s="84" t="s">
        <v>65</v>
      </c>
      <c r="C10" s="86">
        <f>'Приложение 1 КСП 2018-2019 гг'!I13</f>
        <v>531.5</v>
      </c>
      <c r="D10" s="8">
        <f>'Приложение 1 КСП 2018-2019 гг'!K13</f>
        <v>15</v>
      </c>
      <c r="E10" s="62">
        <v>1</v>
      </c>
      <c r="F10" s="86">
        <f>'Приложение 1 КСП 2018-2019 гг'!L13</f>
        <v>1777682.4</v>
      </c>
    </row>
    <row r="11" spans="1:10">
      <c r="A11" s="182" t="s">
        <v>123</v>
      </c>
      <c r="B11" s="184"/>
      <c r="C11" s="89">
        <f>SUM(C12:C12)</f>
        <v>1044.9000000000001</v>
      </c>
      <c r="D11" s="8">
        <f>SUM(D12:D12)</f>
        <v>40</v>
      </c>
      <c r="E11" s="62">
        <f>SUM(E12:E12)</f>
        <v>2</v>
      </c>
      <c r="F11" s="86">
        <f>SUM(F12:F12)</f>
        <v>3266340</v>
      </c>
    </row>
    <row r="12" spans="1:10" ht="22.5">
      <c r="A12" s="18">
        <v>1</v>
      </c>
      <c r="B12" s="84" t="s">
        <v>65</v>
      </c>
      <c r="C12" s="86">
        <f>'Приложение 1 КСП 2018-2019 гг'!I18</f>
        <v>1044.9000000000001</v>
      </c>
      <c r="D12" s="8">
        <f>'Приложение 1 КСП 2018-2019 гг'!K18</f>
        <v>40</v>
      </c>
      <c r="E12" s="62">
        <v>2</v>
      </c>
      <c r="F12" s="86">
        <f>'Приложение 1 КСП 2018-2019 гг'!L18</f>
        <v>3266340</v>
      </c>
    </row>
  </sheetData>
  <mergeCells count="13">
    <mergeCell ref="E1:F1"/>
    <mergeCell ref="A11:B11"/>
    <mergeCell ref="A9:B9"/>
    <mergeCell ref="F4:F5"/>
    <mergeCell ref="F3:J3"/>
    <mergeCell ref="A4:A6"/>
    <mergeCell ref="B4:B6"/>
    <mergeCell ref="C4:C5"/>
    <mergeCell ref="D4:D5"/>
    <mergeCell ref="E4:E5"/>
    <mergeCell ref="A8:B8"/>
    <mergeCell ref="B3:E3"/>
    <mergeCell ref="D2:F2"/>
  </mergeCells>
  <pageMargins left="0.74803149606299213" right="0.19685039370078741" top="0.74803149606299213" bottom="0.31496062992125984" header="0.19685039370078741" footer="0.19685039370078741"/>
  <pageSetup firstPageNumber="3"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1 КСП 2018-2019 гг</vt:lpstr>
      <vt:lpstr>Приложение 2 КСП 2018-2019 гг</vt:lpstr>
      <vt:lpstr>Приложение 3 КСП 2018-2019 гг</vt:lpstr>
      <vt:lpstr>'Приложение 1'!Область_печати</vt:lpstr>
      <vt:lpstr>'Приложение 1 КСП 2018-2019 гг'!Область_печати</vt:lpstr>
      <vt:lpstr>'Приложение 2'!Область_печати</vt:lpstr>
      <vt:lpstr>'Приложение 2 КСП 2018-2019 гг'!Область_печати</vt:lpstr>
      <vt:lpstr>'Приложение 3'!Область_печати</vt:lpstr>
      <vt:lpstr>'Приложение 3 КСП 2018-2019 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RePack by SPecialiST</cp:lastModifiedBy>
  <cp:lastPrinted>2018-03-02T10:22:53Z</cp:lastPrinted>
  <dcterms:created xsi:type="dcterms:W3CDTF">2014-06-23T04:55:08Z</dcterms:created>
  <dcterms:modified xsi:type="dcterms:W3CDTF">2018-03-02T11:02:52Z</dcterms:modified>
</cp:coreProperties>
</file>